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updateLinks="never" codeName="ThisWorkbook" defaultThemeVersion="166925"/>
  <mc:AlternateContent xmlns:mc="http://schemas.openxmlformats.org/markup-compatibility/2006">
    <mc:Choice Requires="x15">
      <x15ac:absPath xmlns:x15ac="http://schemas.microsoft.com/office/spreadsheetml/2010/11/ac" url="H:\PPP\"/>
    </mc:Choice>
  </mc:AlternateContent>
  <xr:revisionPtr revIDLastSave="0" documentId="13_ncr:1_{D1683C62-3D70-4DA6-A016-5ED54BD07428}" xr6:coauthVersionLast="45" xr6:coauthVersionMax="45" xr10:uidLastSave="{00000000-0000-0000-0000-000000000000}"/>
  <bookViews>
    <workbookView xWindow="-120" yWindow="-120" windowWidth="29040" windowHeight="15840" xr2:uid="{00000000-000D-0000-FFFF-FFFF00000000}"/>
  </bookViews>
  <sheets>
    <sheet name="Worksheet Overview" sheetId="13" r:id="rId1"/>
    <sheet name="Schedule A Worksheet" sheetId="1" r:id="rId2"/>
    <sheet name="Output" sheetId="8" r:id="rId3"/>
    <sheet name="Instructions" sheetId="2" r:id="rId4"/>
    <sheet name="Table 1 Extended" sheetId="10" r:id="rId5"/>
    <sheet name="Table 2 Extended" sheetId="11" r:id="rId6"/>
    <sheet name="Sheet1" sheetId="14" state="hidden" r:id="rId7"/>
  </sheets>
  <definedNames>
    <definedName name="BeforeJun5">'Schedule A Worksheet'!$D$7</definedName>
    <definedName name="CoveredPeriod">'Schedule A Worksheet'!$F$7</definedName>
    <definedName name="EarlyForgiveness">'Schedule A Worksheet'!#REF!</definedName>
    <definedName name="FTECalc">'Schedule A Worksheet'!$D$8</definedName>
    <definedName name="MaxSalary">'Schedule A Worksheet'!$Q$9</definedName>
    <definedName name="NoOfWeeks">'Schedule A Worksheet'!#REF!</definedName>
    <definedName name="Reduction">'Schedule A Worksheet'!$D$5</definedName>
    <definedName name="SalaryInstructions">Instructions!$A$13</definedName>
    <definedName name="Table1Instructions">Instructions!$A$1</definedName>
    <definedName name="Table2Instructions">Instructions!$A$27</definedName>
    <definedName name="Table3Instructions">Instructions!$A$39</definedName>
    <definedName name="Table4Instructions">Instructions!$A$49</definedName>
    <definedName name="Weeks">'Schedule A Worksheet'!$R$9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0" l="1"/>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98" i="10"/>
  <c r="G199" i="10"/>
  <c r="G200" i="10"/>
  <c r="G201" i="10"/>
  <c r="G202" i="10"/>
  <c r="G203" i="10"/>
  <c r="G204" i="10"/>
  <c r="G205" i="10"/>
  <c r="G206" i="10"/>
  <c r="G207" i="10"/>
  <c r="G208" i="10"/>
  <c r="G209" i="10"/>
  <c r="G210" i="10"/>
  <c r="G211" i="10"/>
  <c r="G212" i="10"/>
  <c r="G213" i="10"/>
  <c r="G214" i="10"/>
  <c r="G215" i="10"/>
  <c r="G216" i="10"/>
  <c r="G217" i="10"/>
  <c r="G218" i="10"/>
  <c r="G219" i="10"/>
  <c r="G220" i="10"/>
  <c r="G221" i="10"/>
  <c r="G222" i="10"/>
  <c r="G223" i="10"/>
  <c r="G224" i="10"/>
  <c r="G225" i="10"/>
  <c r="G226" i="10"/>
  <c r="G227" i="10"/>
  <c r="G228" i="10"/>
  <c r="G229" i="10"/>
  <c r="G230" i="10"/>
  <c r="G231" i="10"/>
  <c r="G232" i="10"/>
  <c r="G233" i="10"/>
  <c r="G234" i="10"/>
  <c r="G235" i="10"/>
  <c r="G236" i="10"/>
  <c r="G237" i="10"/>
  <c r="G238" i="10"/>
  <c r="G239" i="10"/>
  <c r="G240" i="10"/>
  <c r="G241" i="10"/>
  <c r="G242" i="10"/>
  <c r="G243" i="10"/>
  <c r="G244" i="10"/>
  <c r="G245" i="10"/>
  <c r="G246" i="10"/>
  <c r="G247" i="10"/>
  <c r="G248" i="10"/>
  <c r="G249" i="10"/>
  <c r="G250" i="10"/>
  <c r="G251" i="10"/>
  <c r="G252" i="10"/>
  <c r="G253" i="10"/>
  <c r="G254" i="10"/>
  <c r="G255" i="10"/>
  <c r="G256" i="10"/>
  <c r="G257" i="10"/>
  <c r="G258" i="10"/>
  <c r="G259" i="10"/>
  <c r="G260" i="10"/>
  <c r="G261" i="10"/>
  <c r="G262" i="10"/>
  <c r="G263" i="10"/>
  <c r="G264" i="10"/>
  <c r="G265" i="10"/>
  <c r="G266" i="10"/>
  <c r="G267" i="10"/>
  <c r="G268" i="10"/>
  <c r="G269" i="10"/>
  <c r="G270" i="10"/>
  <c r="G271" i="10"/>
  <c r="G272" i="10"/>
  <c r="G273" i="10"/>
  <c r="G274" i="10"/>
  <c r="G275" i="10"/>
  <c r="G276" i="10"/>
  <c r="G277" i="10"/>
  <c r="G278" i="10"/>
  <c r="G279" i="10"/>
  <c r="G280" i="10"/>
  <c r="G281" i="10"/>
  <c r="G282" i="10"/>
  <c r="G283" i="10"/>
  <c r="G284" i="10"/>
  <c r="G285" i="10"/>
  <c r="G286" i="10"/>
  <c r="G287" i="10"/>
  <c r="G288" i="10"/>
  <c r="G289" i="10"/>
  <c r="G290" i="10"/>
  <c r="G291" i="10"/>
  <c r="G292" i="10"/>
  <c r="G293" i="10"/>
  <c r="G294" i="10"/>
  <c r="G295" i="10"/>
  <c r="G296" i="10"/>
  <c r="G297" i="10"/>
  <c r="G298" i="10"/>
  <c r="G299" i="10"/>
  <c r="G300" i="10"/>
  <c r="G301" i="10"/>
  <c r="G302" i="10"/>
  <c r="G303" i="10"/>
  <c r="G304" i="10"/>
  <c r="G305" i="10"/>
  <c r="G306" i="10"/>
  <c r="G307" i="10"/>
  <c r="G308" i="10"/>
  <c r="G309" i="10"/>
  <c r="G310" i="10"/>
  <c r="G311" i="10"/>
  <c r="G312" i="10"/>
  <c r="G313" i="10"/>
  <c r="G314" i="10"/>
  <c r="G315" i="10"/>
  <c r="G316" i="10"/>
  <c r="G317" i="10"/>
  <c r="G318" i="10"/>
  <c r="G319" i="10"/>
  <c r="G320" i="10"/>
  <c r="G321" i="10"/>
  <c r="G322" i="10"/>
  <c r="G323" i="10"/>
  <c r="G324" i="10"/>
  <c r="G325" i="10"/>
  <c r="G326" i="10"/>
  <c r="G327" i="10"/>
  <c r="G328" i="10"/>
  <c r="G329" i="10"/>
  <c r="G330" i="10"/>
  <c r="G331" i="10"/>
  <c r="G332" i="10"/>
  <c r="G333" i="10"/>
  <c r="G334" i="10"/>
  <c r="G335" i="10"/>
  <c r="G336" i="10"/>
  <c r="G337" i="10"/>
  <c r="G338" i="10"/>
  <c r="G339" i="10"/>
  <c r="G340" i="10"/>
  <c r="G341" i="10"/>
  <c r="G342" i="10"/>
  <c r="G343" i="10"/>
  <c r="G344" i="10"/>
  <c r="G345" i="10"/>
  <c r="G346" i="10"/>
  <c r="G347" i="10"/>
  <c r="G348" i="10"/>
  <c r="G349" i="10"/>
  <c r="G350" i="10"/>
  <c r="G351" i="10"/>
  <c r="G352" i="10"/>
  <c r="G353" i="10"/>
  <c r="G354" i="10"/>
  <c r="G355" i="10"/>
  <c r="G356" i="10"/>
  <c r="G357" i="10"/>
  <c r="G358" i="10"/>
  <c r="G359" i="10"/>
  <c r="G360" i="10"/>
  <c r="G361" i="10"/>
  <c r="G362" i="10"/>
  <c r="G363" i="10"/>
  <c r="G364" i="10"/>
  <c r="G365" i="10"/>
  <c r="G366" i="10"/>
  <c r="G367" i="10"/>
  <c r="G368" i="10"/>
  <c r="G369" i="10"/>
  <c r="G370" i="10"/>
  <c r="G371" i="10"/>
  <c r="G372" i="10"/>
  <c r="G373" i="10"/>
  <c r="G374" i="10"/>
  <c r="G375" i="10"/>
  <c r="G376" i="10"/>
  <c r="G377" i="10"/>
  <c r="G378" i="10"/>
  <c r="G379" i="10"/>
  <c r="G380" i="10"/>
  <c r="G381" i="10"/>
  <c r="G382" i="10"/>
  <c r="G383" i="10"/>
  <c r="G384" i="10"/>
  <c r="G385" i="10"/>
  <c r="G386" i="10"/>
  <c r="G387" i="10"/>
  <c r="G388" i="10"/>
  <c r="G389" i="10"/>
  <c r="G390" i="10"/>
  <c r="G391" i="10"/>
  <c r="G392" i="10"/>
  <c r="G393" i="10"/>
  <c r="G394" i="10"/>
  <c r="G395" i="10"/>
  <c r="G396" i="10"/>
  <c r="G397" i="10"/>
  <c r="G398" i="10"/>
  <c r="G399" i="10"/>
  <c r="G400" i="10"/>
  <c r="G401" i="10"/>
  <c r="G402" i="10"/>
  <c r="G403" i="10"/>
  <c r="G404" i="10"/>
  <c r="G405" i="10"/>
  <c r="G406" i="10"/>
  <c r="G407" i="10"/>
  <c r="G408" i="10"/>
  <c r="G409" i="10"/>
  <c r="G410" i="10"/>
  <c r="G411" i="10"/>
  <c r="G412" i="10"/>
  <c r="G413" i="10"/>
  <c r="G414" i="10"/>
  <c r="G415" i="10"/>
  <c r="G416" i="10"/>
  <c r="G417" i="10"/>
  <c r="G418" i="10"/>
  <c r="G419" i="10"/>
  <c r="G420" i="10"/>
  <c r="G421" i="10"/>
  <c r="G422" i="10"/>
  <c r="G423" i="10"/>
  <c r="G424" i="10"/>
  <c r="G425" i="10"/>
  <c r="G426" i="10"/>
  <c r="G427" i="10"/>
  <c r="G428" i="10"/>
  <c r="G429" i="10"/>
  <c r="G430" i="10"/>
  <c r="G431" i="10"/>
  <c r="G432" i="10"/>
  <c r="G433" i="10"/>
  <c r="G434" i="10"/>
  <c r="G435" i="10"/>
  <c r="G436" i="10"/>
  <c r="G437" i="10"/>
  <c r="G438" i="10"/>
  <c r="G439" i="10"/>
  <c r="G440" i="10"/>
  <c r="G441" i="10"/>
  <c r="G442" i="10"/>
  <c r="G443" i="10"/>
  <c r="G444" i="10"/>
  <c r="G445" i="10"/>
  <c r="G446" i="10"/>
  <c r="G447" i="10"/>
  <c r="G448" i="10"/>
  <c r="G449" i="10"/>
  <c r="G450" i="10"/>
  <c r="G451" i="10"/>
  <c r="G452" i="10"/>
  <c r="G453" i="10"/>
  <c r="G454" i="10"/>
  <c r="G455" i="10"/>
  <c r="G456" i="10"/>
  <c r="G457" i="10"/>
  <c r="G458" i="10"/>
  <c r="G459" i="10"/>
  <c r="G460" i="10"/>
  <c r="G461" i="10"/>
  <c r="G462" i="10"/>
  <c r="G463" i="10"/>
  <c r="G464" i="10"/>
  <c r="G465" i="10"/>
  <c r="G466" i="10"/>
  <c r="G467" i="10"/>
  <c r="G468" i="10"/>
  <c r="G469" i="10"/>
  <c r="G470" i="10"/>
  <c r="G471" i="10"/>
  <c r="G472" i="10"/>
  <c r="G473" i="10"/>
  <c r="G474" i="10"/>
  <c r="G475" i="10"/>
  <c r="G476" i="10"/>
  <c r="G477" i="10"/>
  <c r="G478" i="10"/>
  <c r="G479" i="10"/>
  <c r="G480" i="10"/>
  <c r="G481" i="10"/>
  <c r="G482" i="10"/>
  <c r="G483" i="10"/>
  <c r="G484" i="10"/>
  <c r="G485" i="10"/>
  <c r="G486" i="10"/>
  <c r="G487" i="10"/>
  <c r="G488" i="10"/>
  <c r="G489" i="10"/>
  <c r="G490" i="10"/>
  <c r="G491" i="10"/>
  <c r="G492" i="10"/>
  <c r="G493" i="10"/>
  <c r="G494" i="10"/>
  <c r="G495" i="10"/>
  <c r="G496" i="10"/>
  <c r="G7" i="10"/>
  <c r="I17" i="1"/>
  <c r="I18" i="1"/>
  <c r="I19" i="1"/>
  <c r="I20" i="1"/>
  <c r="I21" i="1"/>
  <c r="I22" i="1"/>
  <c r="I23" i="1"/>
  <c r="I16" i="1"/>
  <c r="I24" i="1"/>
  <c r="F7" i="1" l="1"/>
  <c r="E55" i="1"/>
  <c r="E56" i="1"/>
  <c r="E57" i="1"/>
  <c r="E58" i="1"/>
  <c r="E59" i="1"/>
  <c r="E60" i="1"/>
  <c r="E61" i="1"/>
  <c r="E62" i="1"/>
  <c r="E63" i="1"/>
  <c r="E64" i="1"/>
  <c r="G16" i="1"/>
  <c r="G17" i="1"/>
  <c r="G18" i="1"/>
  <c r="G19" i="1"/>
  <c r="G20" i="1"/>
  <c r="G21" i="1"/>
  <c r="G22" i="1"/>
  <c r="G23" i="1"/>
  <c r="G24" i="1"/>
  <c r="R9" i="1"/>
  <c r="Q9" i="1" s="1"/>
  <c r="R7" i="1"/>
  <c r="Q7" i="1"/>
  <c r="F6" i="11" l="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494" i="11"/>
  <c r="F495" i="11"/>
  <c r="F496" i="11"/>
  <c r="F497" i="11"/>
  <c r="F498" i="11"/>
  <c r="F499" i="11"/>
  <c r="F500" i="11"/>
  <c r="F501" i="11"/>
  <c r="F502" i="11"/>
  <c r="F503" i="11"/>
  <c r="F504" i="11"/>
  <c r="F505" i="11"/>
  <c r="F36" i="1"/>
  <c r="F37" i="1"/>
  <c r="F38" i="1"/>
  <c r="F39" i="1"/>
  <c r="F40" i="1"/>
  <c r="F41" i="1"/>
  <c r="F42" i="1"/>
  <c r="F43" i="1"/>
  <c r="F44" i="1"/>
  <c r="F45" i="1"/>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489" i="10"/>
  <c r="F490" i="10"/>
  <c r="F491" i="10"/>
  <c r="F492" i="10"/>
  <c r="F493" i="10"/>
  <c r="F494" i="10"/>
  <c r="F495" i="10"/>
  <c r="F496" i="10"/>
  <c r="E1" i="14"/>
  <c r="F15" i="1" l="1"/>
  <c r="F16" i="1"/>
  <c r="F17" i="1"/>
  <c r="F18" i="1"/>
  <c r="F19" i="1"/>
  <c r="F20" i="1"/>
  <c r="F21" i="1"/>
  <c r="F22" i="1"/>
  <c r="F23" i="1"/>
  <c r="F24" i="1"/>
  <c r="D13" i="11" l="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501" i="11"/>
  <c r="D502" i="11"/>
  <c r="D503" i="11"/>
  <c r="D504" i="11"/>
  <c r="D505" i="11"/>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445" i="10"/>
  <c r="D446" i="10"/>
  <c r="D447" i="10"/>
  <c r="D448" i="10"/>
  <c r="D449" i="10"/>
  <c r="D450" i="10"/>
  <c r="D451" i="10"/>
  <c r="D452" i="10"/>
  <c r="D453" i="10"/>
  <c r="D454" i="10"/>
  <c r="D455" i="10"/>
  <c r="D456" i="10"/>
  <c r="D457" i="10"/>
  <c r="D458" i="10"/>
  <c r="D459" i="10"/>
  <c r="D460" i="10"/>
  <c r="D461" i="10"/>
  <c r="D462" i="10"/>
  <c r="D463" i="10"/>
  <c r="D464" i="10"/>
  <c r="D465" i="10"/>
  <c r="D466" i="10"/>
  <c r="D467" i="10"/>
  <c r="D468" i="10"/>
  <c r="D469" i="10"/>
  <c r="D470" i="10"/>
  <c r="D471" i="10"/>
  <c r="D472" i="10"/>
  <c r="D473" i="10"/>
  <c r="D474" i="10"/>
  <c r="D475" i="10"/>
  <c r="D476" i="10"/>
  <c r="D477" i="10"/>
  <c r="D478" i="10"/>
  <c r="D479" i="10"/>
  <c r="D480" i="10"/>
  <c r="D481" i="10"/>
  <c r="D482" i="10"/>
  <c r="D483" i="10"/>
  <c r="D484" i="10"/>
  <c r="D485" i="10"/>
  <c r="D486" i="10"/>
  <c r="D487" i="10"/>
  <c r="D488" i="10"/>
  <c r="D489" i="10"/>
  <c r="D490" i="10"/>
  <c r="D491" i="10"/>
  <c r="D492" i="10"/>
  <c r="D493" i="10"/>
  <c r="D494" i="10"/>
  <c r="D495" i="10"/>
  <c r="D496"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D9" i="11"/>
  <c r="D12" i="10" l="1"/>
  <c r="I12" i="10" s="1"/>
  <c r="K12" i="10" s="1"/>
  <c r="O12" i="10" s="1"/>
  <c r="D8" i="11"/>
  <c r="D23" i="10"/>
  <c r="I23" i="10" s="1"/>
  <c r="K23" i="10" s="1"/>
  <c r="O23" i="10" s="1"/>
  <c r="D19" i="10"/>
  <c r="I19" i="10" s="1"/>
  <c r="K19" i="10" s="1"/>
  <c r="O19" i="10" s="1"/>
  <c r="D15" i="10"/>
  <c r="I15" i="10" s="1"/>
  <c r="K15" i="10" s="1"/>
  <c r="O15" i="10" s="1"/>
  <c r="D11" i="10"/>
  <c r="I11" i="10" s="1"/>
  <c r="K11" i="10" s="1"/>
  <c r="O11" i="10" s="1"/>
  <c r="D7" i="10"/>
  <c r="I7" i="10" s="1"/>
  <c r="K7" i="10" s="1"/>
  <c r="O7" i="10" s="1"/>
  <c r="D11" i="11"/>
  <c r="D7" i="11"/>
  <c r="D20" i="10"/>
  <c r="I20" i="10" s="1"/>
  <c r="K20" i="10" s="1"/>
  <c r="O20" i="10" s="1"/>
  <c r="D16" i="10"/>
  <c r="I16" i="10" s="1"/>
  <c r="K16" i="10" s="1"/>
  <c r="O16" i="10" s="1"/>
  <c r="D12" i="11"/>
  <c r="D22" i="10"/>
  <c r="I22" i="10" s="1"/>
  <c r="K22" i="10" s="1"/>
  <c r="O22" i="10" s="1"/>
  <c r="D18" i="10"/>
  <c r="I18" i="10" s="1"/>
  <c r="K18" i="10" s="1"/>
  <c r="O18" i="10" s="1"/>
  <c r="D14" i="10"/>
  <c r="I14" i="10" s="1"/>
  <c r="K14" i="10" s="1"/>
  <c r="O14" i="10" s="1"/>
  <c r="D10" i="10"/>
  <c r="I10" i="10" s="1"/>
  <c r="K10" i="10" s="1"/>
  <c r="O10" i="10" s="1"/>
  <c r="D10" i="11"/>
  <c r="D6" i="11"/>
  <c r="D8" i="10"/>
  <c r="I8" i="10" s="1"/>
  <c r="K8" i="10" s="1"/>
  <c r="O8" i="10" s="1"/>
  <c r="D21" i="10"/>
  <c r="I21" i="10" s="1"/>
  <c r="K21" i="10" s="1"/>
  <c r="O21" i="10" s="1"/>
  <c r="D17" i="10"/>
  <c r="I17" i="10" s="1"/>
  <c r="K17" i="10" s="1"/>
  <c r="O17" i="10" s="1"/>
  <c r="D13" i="10"/>
  <c r="I13" i="10" s="1"/>
  <c r="K13" i="10" s="1"/>
  <c r="O13" i="10" s="1"/>
  <c r="D9" i="10"/>
  <c r="I9" i="10" s="1"/>
  <c r="K9" i="10" s="1"/>
  <c r="O9" i="10" s="1"/>
  <c r="D39" i="1"/>
  <c r="D43" i="1"/>
  <c r="D16" i="1"/>
  <c r="D20" i="1"/>
  <c r="D24" i="1"/>
  <c r="D15" i="1"/>
  <c r="I15" i="1" s="1"/>
  <c r="D23" i="1"/>
  <c r="D36" i="1"/>
  <c r="D40" i="1"/>
  <c r="D44" i="1"/>
  <c r="D17" i="1"/>
  <c r="D21" i="1"/>
  <c r="D42" i="1"/>
  <c r="D37" i="1"/>
  <c r="D41" i="1"/>
  <c r="D45" i="1"/>
  <c r="D18" i="1"/>
  <c r="D22" i="1"/>
  <c r="D38" i="1"/>
  <c r="D19" i="1"/>
  <c r="K482" i="10"/>
  <c r="O482" i="10" s="1"/>
  <c r="K483" i="10"/>
  <c r="O483" i="10" s="1"/>
  <c r="K484" i="10"/>
  <c r="O484" i="10" s="1"/>
  <c r="K485" i="10"/>
  <c r="O485" i="10" s="1"/>
  <c r="K486" i="10"/>
  <c r="O486" i="10" s="1"/>
  <c r="K487" i="10"/>
  <c r="O487" i="10" s="1"/>
  <c r="K488" i="10"/>
  <c r="O488" i="10" s="1"/>
  <c r="K481" i="10"/>
  <c r="O481" i="10" s="1"/>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9" i="10"/>
  <c r="K490" i="10"/>
  <c r="K491" i="10"/>
  <c r="K492" i="10"/>
  <c r="K493" i="10"/>
  <c r="K494" i="10"/>
  <c r="K495" i="10"/>
  <c r="K496" i="10"/>
  <c r="B76" i="1"/>
  <c r="F28" i="1" s="1"/>
  <c r="K15" i="1" l="1"/>
  <c r="F26" i="1"/>
  <c r="F47" i="1"/>
  <c r="D506" i="11"/>
  <c r="K19" i="1"/>
  <c r="K23" i="1"/>
  <c r="K22" i="1"/>
  <c r="K24" i="1"/>
  <c r="K16" i="1"/>
  <c r="K18" i="1"/>
  <c r="K20" i="1"/>
  <c r="K17" i="1"/>
  <c r="D47" i="1"/>
  <c r="D26" i="1"/>
  <c r="D497" i="10"/>
  <c r="F497" i="10"/>
  <c r="O15" i="1" l="1"/>
  <c r="F506" i="11"/>
  <c r="O22" i="1"/>
  <c r="Q22" i="1" s="1"/>
  <c r="O24" i="1"/>
  <c r="Q24" i="1" s="1"/>
  <c r="O23" i="1"/>
  <c r="Q23" i="1" s="1"/>
  <c r="K21" i="1"/>
  <c r="O21" i="1" s="1"/>
  <c r="Q21" i="1" s="1"/>
  <c r="O18" i="1"/>
  <c r="Q18" i="1" s="1"/>
  <c r="O17" i="1"/>
  <c r="Q17" i="1" s="1"/>
  <c r="O16" i="1"/>
  <c r="Q16" i="1" s="1"/>
  <c r="O19" i="1"/>
  <c r="Q19" i="1" s="1"/>
  <c r="O20" i="1"/>
  <c r="Q20" i="1" s="1"/>
  <c r="E65" i="1"/>
  <c r="D9" i="8" s="1"/>
  <c r="O493" i="10" l="1"/>
  <c r="Q493" i="10" s="1"/>
  <c r="O494" i="10"/>
  <c r="Q494" i="10" s="1"/>
  <c r="Q8" i="10"/>
  <c r="Q10" i="10"/>
  <c r="Q11" i="10"/>
  <c r="Q12" i="10"/>
  <c r="Q14" i="10"/>
  <c r="Q15" i="10"/>
  <c r="Q16" i="10"/>
  <c r="Q20" i="10"/>
  <c r="Q22" i="10"/>
  <c r="Q23" i="10"/>
  <c r="O24" i="10"/>
  <c r="Q24" i="10" s="1"/>
  <c r="O26" i="10"/>
  <c r="Q26" i="10" s="1"/>
  <c r="O27" i="10"/>
  <c r="Q27" i="10" s="1"/>
  <c r="O28" i="10"/>
  <c r="Q28" i="10" s="1"/>
  <c r="O31" i="10"/>
  <c r="Q31" i="10" s="1"/>
  <c r="O32" i="10"/>
  <c r="Q32" i="10" s="1"/>
  <c r="O34" i="10"/>
  <c r="Q34" i="10" s="1"/>
  <c r="O35" i="10"/>
  <c r="Q35" i="10" s="1"/>
  <c r="O36" i="10"/>
  <c r="Q36" i="10" s="1"/>
  <c r="O38" i="10"/>
  <c r="Q38" i="10" s="1"/>
  <c r="O39" i="10"/>
  <c r="Q39" i="10" s="1"/>
  <c r="O40" i="10"/>
  <c r="Q40" i="10" s="1"/>
  <c r="O42" i="10"/>
  <c r="Q42" i="10" s="1"/>
  <c r="O43" i="10"/>
  <c r="Q43" i="10" s="1"/>
  <c r="O44" i="10"/>
  <c r="Q44" i="10" s="1"/>
  <c r="O46" i="10"/>
  <c r="Q46" i="10" s="1"/>
  <c r="O47" i="10"/>
  <c r="Q47" i="10" s="1"/>
  <c r="O48" i="10"/>
  <c r="Q48" i="10" s="1"/>
  <c r="O50" i="10"/>
  <c r="Q50" i="10" s="1"/>
  <c r="O51" i="10"/>
  <c r="Q51" i="10" s="1"/>
  <c r="O52" i="10"/>
  <c r="Q52" i="10" s="1"/>
  <c r="O54" i="10"/>
  <c r="Q54" i="10" s="1"/>
  <c r="O55" i="10"/>
  <c r="Q55" i="10" s="1"/>
  <c r="O56" i="10"/>
  <c r="Q56" i="10" s="1"/>
  <c r="O58" i="10"/>
  <c r="Q58" i="10" s="1"/>
  <c r="O59" i="10"/>
  <c r="Q59" i="10" s="1"/>
  <c r="O60" i="10"/>
  <c r="Q60" i="10" s="1"/>
  <c r="O63" i="10"/>
  <c r="Q63" i="10" s="1"/>
  <c r="O64" i="10"/>
  <c r="Q64" i="10" s="1"/>
  <c r="O66" i="10"/>
  <c r="Q66" i="10" s="1"/>
  <c r="O67" i="10"/>
  <c r="Q67" i="10" s="1"/>
  <c r="O68" i="10"/>
  <c r="Q68" i="10" s="1"/>
  <c r="O70" i="10"/>
  <c r="Q70" i="10" s="1"/>
  <c r="O71" i="10"/>
  <c r="Q71" i="10" s="1"/>
  <c r="O72" i="10"/>
  <c r="Q72" i="10" s="1"/>
  <c r="O74" i="10"/>
  <c r="Q74" i="10" s="1"/>
  <c r="O75" i="10"/>
  <c r="Q75" i="10" s="1"/>
  <c r="O76" i="10"/>
  <c r="Q76" i="10" s="1"/>
  <c r="O78" i="10"/>
  <c r="Q78" i="10" s="1"/>
  <c r="O79" i="10"/>
  <c r="Q79" i="10" s="1"/>
  <c r="O80" i="10"/>
  <c r="Q80" i="10" s="1"/>
  <c r="O82" i="10"/>
  <c r="Q82" i="10" s="1"/>
  <c r="O83" i="10"/>
  <c r="Q83" i="10" s="1"/>
  <c r="O84" i="10"/>
  <c r="Q84" i="10" s="1"/>
  <c r="O86" i="10"/>
  <c r="Q86" i="10" s="1"/>
  <c r="O87" i="10"/>
  <c r="Q87" i="10" s="1"/>
  <c r="O88" i="10"/>
  <c r="Q88" i="10" s="1"/>
  <c r="O90" i="10"/>
  <c r="Q90" i="10" s="1"/>
  <c r="O91" i="10"/>
  <c r="Q91" i="10" s="1"/>
  <c r="O92" i="10"/>
  <c r="Q92" i="10" s="1"/>
  <c r="O94" i="10"/>
  <c r="Q94" i="10" s="1"/>
  <c r="O95" i="10"/>
  <c r="Q95" i="10" s="1"/>
  <c r="O96" i="10"/>
  <c r="Q96" i="10" s="1"/>
  <c r="O98" i="10"/>
  <c r="Q98" i="10" s="1"/>
  <c r="O99" i="10"/>
  <c r="Q99" i="10" s="1"/>
  <c r="O100" i="10"/>
  <c r="Q100" i="10" s="1"/>
  <c r="O102" i="10"/>
  <c r="Q102" i="10" s="1"/>
  <c r="O103" i="10"/>
  <c r="Q103" i="10" s="1"/>
  <c r="O104" i="10"/>
  <c r="Q104" i="10" s="1"/>
  <c r="O106" i="10"/>
  <c r="Q106" i="10" s="1"/>
  <c r="O107" i="10"/>
  <c r="Q107" i="10" s="1"/>
  <c r="O108" i="10"/>
  <c r="Q108" i="10" s="1"/>
  <c r="O110" i="10"/>
  <c r="Q110" i="10" s="1"/>
  <c r="O111" i="10"/>
  <c r="Q111" i="10" s="1"/>
  <c r="O112" i="10"/>
  <c r="Q112" i="10" s="1"/>
  <c r="O114" i="10"/>
  <c r="Q114" i="10" s="1"/>
  <c r="O115" i="10"/>
  <c r="Q115" i="10" s="1"/>
  <c r="O116" i="10"/>
  <c r="Q116" i="10" s="1"/>
  <c r="O118" i="10"/>
  <c r="Q118" i="10" s="1"/>
  <c r="O119" i="10"/>
  <c r="Q119" i="10" s="1"/>
  <c r="O120" i="10"/>
  <c r="Q120" i="10" s="1"/>
  <c r="O122" i="10"/>
  <c r="Q122" i="10" s="1"/>
  <c r="O123" i="10"/>
  <c r="Q123" i="10" s="1"/>
  <c r="O124" i="10"/>
  <c r="Q124" i="10" s="1"/>
  <c r="O126" i="10"/>
  <c r="Q126" i="10" s="1"/>
  <c r="O127" i="10"/>
  <c r="Q127" i="10" s="1"/>
  <c r="O128" i="10"/>
  <c r="Q128" i="10" s="1"/>
  <c r="O131" i="10"/>
  <c r="Q131" i="10" s="1"/>
  <c r="O132" i="10"/>
  <c r="Q132" i="10" s="1"/>
  <c r="O134" i="10"/>
  <c r="Q134" i="10" s="1"/>
  <c r="O135" i="10"/>
  <c r="Q135" i="10" s="1"/>
  <c r="O136" i="10"/>
  <c r="Q136" i="10" s="1"/>
  <c r="O138" i="10"/>
  <c r="Q138" i="10" s="1"/>
  <c r="O139" i="10"/>
  <c r="Q139" i="10" s="1"/>
  <c r="O140" i="10"/>
  <c r="Q140" i="10" s="1"/>
  <c r="O142" i="10"/>
  <c r="Q142" i="10" s="1"/>
  <c r="O143" i="10"/>
  <c r="Q143" i="10" s="1"/>
  <c r="O144" i="10"/>
  <c r="Q144" i="10" s="1"/>
  <c r="O146" i="10"/>
  <c r="Q146" i="10" s="1"/>
  <c r="O147" i="10"/>
  <c r="Q147" i="10" s="1"/>
  <c r="O148" i="10"/>
  <c r="Q148" i="10" s="1"/>
  <c r="O150" i="10"/>
  <c r="Q150" i="10" s="1"/>
  <c r="O151" i="10"/>
  <c r="Q151" i="10" s="1"/>
  <c r="O152" i="10"/>
  <c r="Q152" i="10" s="1"/>
  <c r="O154" i="10"/>
  <c r="Q154" i="10" s="1"/>
  <c r="O155" i="10"/>
  <c r="Q155" i="10" s="1"/>
  <c r="O156" i="10"/>
  <c r="Q156" i="10" s="1"/>
  <c r="O158" i="10"/>
  <c r="Q158" i="10" s="1"/>
  <c r="O159" i="10"/>
  <c r="Q159" i="10" s="1"/>
  <c r="O160" i="10"/>
  <c r="Q160" i="10" s="1"/>
  <c r="O163" i="10"/>
  <c r="Q163" i="10" s="1"/>
  <c r="O164" i="10"/>
  <c r="Q164" i="10" s="1"/>
  <c r="O166" i="10"/>
  <c r="Q166" i="10" s="1"/>
  <c r="O167" i="10"/>
  <c r="Q167" i="10" s="1"/>
  <c r="O168" i="10"/>
  <c r="Q168" i="10" s="1"/>
  <c r="O170" i="10"/>
  <c r="Q170" i="10" s="1"/>
  <c r="O171" i="10"/>
  <c r="Q171" i="10" s="1"/>
  <c r="O172" i="10"/>
  <c r="Q172" i="10" s="1"/>
  <c r="O175" i="10"/>
  <c r="Q175" i="10" s="1"/>
  <c r="O176" i="10"/>
  <c r="Q176" i="10" s="1"/>
  <c r="O178" i="10"/>
  <c r="Q178" i="10" s="1"/>
  <c r="O179" i="10"/>
  <c r="Q179" i="10" s="1"/>
  <c r="O180" i="10"/>
  <c r="Q180" i="10" s="1"/>
  <c r="O182" i="10"/>
  <c r="Q182" i="10" s="1"/>
  <c r="O183" i="10"/>
  <c r="Q183" i="10" s="1"/>
  <c r="O184" i="10"/>
  <c r="Q184" i="10" s="1"/>
  <c r="O186" i="10"/>
  <c r="Q186" i="10" s="1"/>
  <c r="O187" i="10"/>
  <c r="Q187" i="10" s="1"/>
  <c r="O188" i="10"/>
  <c r="Q188" i="10" s="1"/>
  <c r="O190" i="10"/>
  <c r="Q190" i="10" s="1"/>
  <c r="O191" i="10"/>
  <c r="Q191" i="10" s="1"/>
  <c r="O192" i="10"/>
  <c r="Q192" i="10" s="1"/>
  <c r="O195" i="10"/>
  <c r="Q195" i="10" s="1"/>
  <c r="O196" i="10"/>
  <c r="Q196" i="10" s="1"/>
  <c r="O198" i="10"/>
  <c r="Q198" i="10" s="1"/>
  <c r="O199" i="10"/>
  <c r="Q199" i="10" s="1"/>
  <c r="O200" i="10"/>
  <c r="Q200" i="10" s="1"/>
  <c r="O202" i="10"/>
  <c r="Q202" i="10" s="1"/>
  <c r="O203" i="10"/>
  <c r="Q203" i="10" s="1"/>
  <c r="O204" i="10"/>
  <c r="Q204" i="10" s="1"/>
  <c r="O206" i="10"/>
  <c r="Q206" i="10" s="1"/>
  <c r="O207" i="10"/>
  <c r="Q207" i="10" s="1"/>
  <c r="O208" i="10"/>
  <c r="Q208" i="10" s="1"/>
  <c r="O211" i="10"/>
  <c r="Q211" i="10" s="1"/>
  <c r="O212" i="10"/>
  <c r="Q212" i="10" s="1"/>
  <c r="O214" i="10"/>
  <c r="Q214" i="10" s="1"/>
  <c r="O215" i="10"/>
  <c r="Q215" i="10" s="1"/>
  <c r="O216" i="10"/>
  <c r="Q216" i="10" s="1"/>
  <c r="O218" i="10"/>
  <c r="Q218" i="10" s="1"/>
  <c r="O219" i="10"/>
  <c r="Q219" i="10" s="1"/>
  <c r="O220" i="10"/>
  <c r="Q220" i="10" s="1"/>
  <c r="O222" i="10"/>
  <c r="Q222" i="10" s="1"/>
  <c r="O223" i="10"/>
  <c r="Q223" i="10" s="1"/>
  <c r="O224" i="10"/>
  <c r="Q224" i="10" s="1"/>
  <c r="O227" i="10"/>
  <c r="Q227" i="10" s="1"/>
  <c r="O228" i="10"/>
  <c r="Q228" i="10" s="1"/>
  <c r="O230" i="10"/>
  <c r="Q230" i="10" s="1"/>
  <c r="O231" i="10"/>
  <c r="Q231" i="10" s="1"/>
  <c r="O232" i="10"/>
  <c r="Q232" i="10" s="1"/>
  <c r="O234" i="10"/>
  <c r="Q234" i="10" s="1"/>
  <c r="O235" i="10"/>
  <c r="Q235" i="10" s="1"/>
  <c r="O236" i="10"/>
  <c r="Q236" i="10" s="1"/>
  <c r="O239" i="10"/>
  <c r="Q239" i="10" s="1"/>
  <c r="O240" i="10"/>
  <c r="Q240" i="10" s="1"/>
  <c r="O242" i="10"/>
  <c r="Q242" i="10" s="1"/>
  <c r="O243" i="10"/>
  <c r="Q243" i="10" s="1"/>
  <c r="O244" i="10"/>
  <c r="Q244" i="10" s="1"/>
  <c r="O246" i="10"/>
  <c r="Q246" i="10" s="1"/>
  <c r="Q9" i="10"/>
  <c r="Q13" i="10"/>
  <c r="Q17" i="10"/>
  <c r="Q18" i="10"/>
  <c r="Q19" i="10"/>
  <c r="Q21" i="10"/>
  <c r="O25" i="10"/>
  <c r="Q25" i="10" s="1"/>
  <c r="O29" i="10"/>
  <c r="Q29" i="10" s="1"/>
  <c r="O30" i="10"/>
  <c r="Q30" i="10" s="1"/>
  <c r="O33" i="10"/>
  <c r="Q33" i="10" s="1"/>
  <c r="O37" i="10"/>
  <c r="Q37" i="10" s="1"/>
  <c r="O41" i="10"/>
  <c r="Q41" i="10" s="1"/>
  <c r="O45" i="10"/>
  <c r="Q45" i="10" s="1"/>
  <c r="O49" i="10"/>
  <c r="Q49" i="10" s="1"/>
  <c r="O53" i="10"/>
  <c r="Q53" i="10" s="1"/>
  <c r="O57" i="10"/>
  <c r="Q57" i="10" s="1"/>
  <c r="O61" i="10"/>
  <c r="Q61" i="10" s="1"/>
  <c r="O62" i="10"/>
  <c r="Q62" i="10" s="1"/>
  <c r="O65" i="10"/>
  <c r="Q65" i="10" s="1"/>
  <c r="O69" i="10"/>
  <c r="Q69" i="10" s="1"/>
  <c r="O73" i="10"/>
  <c r="Q73" i="10" s="1"/>
  <c r="O77" i="10"/>
  <c r="Q77" i="10" s="1"/>
  <c r="O81" i="10"/>
  <c r="Q81" i="10" s="1"/>
  <c r="O85" i="10"/>
  <c r="Q85" i="10" s="1"/>
  <c r="O89" i="10"/>
  <c r="Q89" i="10" s="1"/>
  <c r="O93" i="10"/>
  <c r="Q93" i="10" s="1"/>
  <c r="O97" i="10"/>
  <c r="Q97" i="10" s="1"/>
  <c r="O101" i="10"/>
  <c r="Q101" i="10" s="1"/>
  <c r="O105" i="10"/>
  <c r="Q105" i="10" s="1"/>
  <c r="O109" i="10"/>
  <c r="Q109" i="10" s="1"/>
  <c r="O113" i="10"/>
  <c r="Q113" i="10" s="1"/>
  <c r="O117" i="10"/>
  <c r="Q117" i="10" s="1"/>
  <c r="O121" i="10"/>
  <c r="Q121" i="10" s="1"/>
  <c r="O125" i="10"/>
  <c r="Q125" i="10" s="1"/>
  <c r="O129" i="10"/>
  <c r="Q129" i="10" s="1"/>
  <c r="O130" i="10"/>
  <c r="Q130" i="10" s="1"/>
  <c r="O133" i="10"/>
  <c r="Q133" i="10" s="1"/>
  <c r="O137" i="10"/>
  <c r="Q137" i="10" s="1"/>
  <c r="O141" i="10"/>
  <c r="Q141" i="10" s="1"/>
  <c r="O145" i="10"/>
  <c r="Q145" i="10" s="1"/>
  <c r="O149" i="10"/>
  <c r="Q149" i="10" s="1"/>
  <c r="O153" i="10"/>
  <c r="Q153" i="10" s="1"/>
  <c r="O157" i="10"/>
  <c r="Q157" i="10" s="1"/>
  <c r="O161" i="10"/>
  <c r="Q161" i="10" s="1"/>
  <c r="O162" i="10"/>
  <c r="Q162" i="10" s="1"/>
  <c r="O165" i="10"/>
  <c r="Q165" i="10" s="1"/>
  <c r="O169" i="10"/>
  <c r="Q169" i="10" s="1"/>
  <c r="O173" i="10"/>
  <c r="Q173" i="10" s="1"/>
  <c r="O174" i="10"/>
  <c r="Q174" i="10" s="1"/>
  <c r="O177" i="10"/>
  <c r="Q177" i="10" s="1"/>
  <c r="O181" i="10"/>
  <c r="Q181" i="10" s="1"/>
  <c r="O185" i="10"/>
  <c r="Q185" i="10" s="1"/>
  <c r="O189" i="10"/>
  <c r="Q189" i="10" s="1"/>
  <c r="O193" i="10"/>
  <c r="Q193" i="10" s="1"/>
  <c r="O194" i="10"/>
  <c r="Q194" i="10" s="1"/>
  <c r="O197" i="10"/>
  <c r="Q197" i="10" s="1"/>
  <c r="O201" i="10"/>
  <c r="Q201" i="10" s="1"/>
  <c r="O205" i="10"/>
  <c r="Q205" i="10" s="1"/>
  <c r="O209" i="10"/>
  <c r="Q209" i="10" s="1"/>
  <c r="O210" i="10"/>
  <c r="Q210" i="10" s="1"/>
  <c r="O213" i="10"/>
  <c r="Q213" i="10" s="1"/>
  <c r="O217" i="10"/>
  <c r="Q217" i="10" s="1"/>
  <c r="O221" i="10"/>
  <c r="Q221" i="10" s="1"/>
  <c r="O225" i="10"/>
  <c r="Q225" i="10" s="1"/>
  <c r="O226" i="10"/>
  <c r="Q226" i="10" s="1"/>
  <c r="O229" i="10"/>
  <c r="Q229" i="10" s="1"/>
  <c r="O233" i="10"/>
  <c r="Q233" i="10" s="1"/>
  <c r="O237" i="10"/>
  <c r="Q237" i="10" s="1"/>
  <c r="O238" i="10"/>
  <c r="Q238" i="10" s="1"/>
  <c r="O241" i="10"/>
  <c r="Q241" i="10" s="1"/>
  <c r="O245" i="10"/>
  <c r="Q245" i="10" s="1"/>
  <c r="O247" i="10"/>
  <c r="Q247" i="10" s="1"/>
  <c r="O248" i="10"/>
  <c r="Q248" i="10" s="1"/>
  <c r="O249" i="10"/>
  <c r="Q249" i="10" s="1"/>
  <c r="O250" i="10"/>
  <c r="Q250" i="10" s="1"/>
  <c r="O251" i="10"/>
  <c r="Q251" i="10" s="1"/>
  <c r="O252" i="10"/>
  <c r="Q252" i="10" s="1"/>
  <c r="O253" i="10"/>
  <c r="Q253" i="10" s="1"/>
  <c r="O254" i="10"/>
  <c r="Q254" i="10" s="1"/>
  <c r="O255" i="10"/>
  <c r="Q255" i="10" s="1"/>
  <c r="O256" i="10"/>
  <c r="Q256" i="10" s="1"/>
  <c r="O257" i="10"/>
  <c r="Q257" i="10" s="1"/>
  <c r="O258" i="10"/>
  <c r="Q258" i="10" s="1"/>
  <c r="O259" i="10"/>
  <c r="Q259" i="10" s="1"/>
  <c r="O260" i="10"/>
  <c r="Q260" i="10" s="1"/>
  <c r="O261" i="10"/>
  <c r="Q261" i="10" s="1"/>
  <c r="O262" i="10"/>
  <c r="Q262" i="10" s="1"/>
  <c r="O263" i="10"/>
  <c r="Q263" i="10" s="1"/>
  <c r="O264" i="10"/>
  <c r="Q264" i="10" s="1"/>
  <c r="O265" i="10"/>
  <c r="Q265" i="10" s="1"/>
  <c r="O266" i="10"/>
  <c r="Q266" i="10" s="1"/>
  <c r="O267" i="10"/>
  <c r="Q267" i="10" s="1"/>
  <c r="O268" i="10"/>
  <c r="Q268" i="10" s="1"/>
  <c r="O269" i="10"/>
  <c r="Q269" i="10" s="1"/>
  <c r="O270" i="10"/>
  <c r="Q270" i="10" s="1"/>
  <c r="O271" i="10"/>
  <c r="Q271" i="10" s="1"/>
  <c r="O272" i="10"/>
  <c r="Q272" i="10" s="1"/>
  <c r="O273" i="10"/>
  <c r="Q273" i="10" s="1"/>
  <c r="O274" i="10"/>
  <c r="Q274" i="10" s="1"/>
  <c r="O275" i="10"/>
  <c r="Q275" i="10" s="1"/>
  <c r="O276" i="10"/>
  <c r="Q276" i="10" s="1"/>
  <c r="O277" i="10"/>
  <c r="Q277" i="10" s="1"/>
  <c r="O278" i="10"/>
  <c r="Q278" i="10" s="1"/>
  <c r="O279" i="10"/>
  <c r="Q279" i="10" s="1"/>
  <c r="O280" i="10"/>
  <c r="Q280" i="10" s="1"/>
  <c r="O281" i="10"/>
  <c r="Q281" i="10" s="1"/>
  <c r="O282" i="10"/>
  <c r="Q282" i="10" s="1"/>
  <c r="O283" i="10"/>
  <c r="Q283" i="10" s="1"/>
  <c r="O284" i="10"/>
  <c r="Q284" i="10" s="1"/>
  <c r="O285" i="10"/>
  <c r="Q285" i="10" s="1"/>
  <c r="O286" i="10"/>
  <c r="Q286" i="10" s="1"/>
  <c r="O323" i="10"/>
  <c r="Q323" i="10" s="1"/>
  <c r="O287" i="10"/>
  <c r="Q287" i="10" s="1"/>
  <c r="O288" i="10"/>
  <c r="Q288" i="10" s="1"/>
  <c r="O289" i="10"/>
  <c r="Q289" i="10" s="1"/>
  <c r="O290" i="10"/>
  <c r="Q290" i="10" s="1"/>
  <c r="O291" i="10"/>
  <c r="Q291" i="10" s="1"/>
  <c r="O292" i="10"/>
  <c r="Q292" i="10" s="1"/>
  <c r="O293" i="10"/>
  <c r="Q293" i="10" s="1"/>
  <c r="O294" i="10"/>
  <c r="Q294" i="10" s="1"/>
  <c r="O295" i="10"/>
  <c r="Q295" i="10" s="1"/>
  <c r="O296" i="10"/>
  <c r="Q296" i="10" s="1"/>
  <c r="O297" i="10"/>
  <c r="Q297" i="10" s="1"/>
  <c r="O298" i="10"/>
  <c r="Q298" i="10" s="1"/>
  <c r="O299" i="10"/>
  <c r="Q299" i="10" s="1"/>
  <c r="O300" i="10"/>
  <c r="Q300" i="10" s="1"/>
  <c r="O301" i="10"/>
  <c r="Q301" i="10" s="1"/>
  <c r="O302" i="10"/>
  <c r="Q302" i="10" s="1"/>
  <c r="O303" i="10"/>
  <c r="Q303" i="10" s="1"/>
  <c r="O304" i="10"/>
  <c r="Q304" i="10" s="1"/>
  <c r="O305" i="10"/>
  <c r="Q305" i="10" s="1"/>
  <c r="O306" i="10"/>
  <c r="Q306" i="10" s="1"/>
  <c r="O307" i="10"/>
  <c r="Q307" i="10" s="1"/>
  <c r="O308" i="10"/>
  <c r="Q308" i="10" s="1"/>
  <c r="O309" i="10"/>
  <c r="Q309" i="10" s="1"/>
  <c r="O310" i="10"/>
  <c r="Q310" i="10" s="1"/>
  <c r="O311" i="10"/>
  <c r="Q311" i="10" s="1"/>
  <c r="O312" i="10"/>
  <c r="Q312" i="10" s="1"/>
  <c r="O313" i="10"/>
  <c r="Q313" i="10" s="1"/>
  <c r="O314" i="10"/>
  <c r="Q314" i="10" s="1"/>
  <c r="O315" i="10"/>
  <c r="Q315" i="10" s="1"/>
  <c r="O316" i="10"/>
  <c r="Q316" i="10" s="1"/>
  <c r="O317" i="10"/>
  <c r="Q317" i="10" s="1"/>
  <c r="O318" i="10"/>
  <c r="Q318" i="10" s="1"/>
  <c r="O319" i="10"/>
  <c r="Q319" i="10" s="1"/>
  <c r="O320" i="10"/>
  <c r="Q320" i="10" s="1"/>
  <c r="O321" i="10"/>
  <c r="Q321" i="10" s="1"/>
  <c r="O322" i="10"/>
  <c r="Q322" i="10" s="1"/>
  <c r="O324" i="10"/>
  <c r="Q324" i="10" s="1"/>
  <c r="O325" i="10"/>
  <c r="Q325" i="10" s="1"/>
  <c r="O326" i="10"/>
  <c r="Q326" i="10" s="1"/>
  <c r="O327" i="10"/>
  <c r="Q327" i="10" s="1"/>
  <c r="O328" i="10"/>
  <c r="Q328" i="10" s="1"/>
  <c r="O329" i="10"/>
  <c r="Q329" i="10" s="1"/>
  <c r="O330" i="10"/>
  <c r="Q330" i="10" s="1"/>
  <c r="O331" i="10"/>
  <c r="Q331" i="10" s="1"/>
  <c r="O332" i="10"/>
  <c r="Q332" i="10" s="1"/>
  <c r="O333" i="10"/>
  <c r="Q333" i="10" s="1"/>
  <c r="O334" i="10"/>
  <c r="Q334" i="10" s="1"/>
  <c r="O335" i="10"/>
  <c r="Q335" i="10" s="1"/>
  <c r="O336" i="10"/>
  <c r="Q336" i="10" s="1"/>
  <c r="O337" i="10"/>
  <c r="Q337" i="10" s="1"/>
  <c r="O338" i="10"/>
  <c r="Q338" i="10" s="1"/>
  <c r="O339" i="10"/>
  <c r="Q339" i="10" s="1"/>
  <c r="O340" i="10"/>
  <c r="Q340" i="10" s="1"/>
  <c r="O341" i="10"/>
  <c r="Q341" i="10" s="1"/>
  <c r="O342" i="10"/>
  <c r="Q342" i="10" s="1"/>
  <c r="O343" i="10"/>
  <c r="Q343" i="10" s="1"/>
  <c r="O344" i="10"/>
  <c r="Q344" i="10" s="1"/>
  <c r="O345" i="10"/>
  <c r="Q345" i="10" s="1"/>
  <c r="O346" i="10"/>
  <c r="Q346" i="10" s="1"/>
  <c r="O347" i="10"/>
  <c r="Q347" i="10" s="1"/>
  <c r="O348" i="10"/>
  <c r="Q348" i="10" s="1"/>
  <c r="O349" i="10"/>
  <c r="Q349" i="10" s="1"/>
  <c r="O350" i="10"/>
  <c r="Q350" i="10" s="1"/>
  <c r="O351" i="10"/>
  <c r="Q351" i="10" s="1"/>
  <c r="O352" i="10"/>
  <c r="Q352" i="10" s="1"/>
  <c r="O353" i="10"/>
  <c r="Q353" i="10" s="1"/>
  <c r="O354" i="10"/>
  <c r="Q354" i="10" s="1"/>
  <c r="O355" i="10"/>
  <c r="Q355" i="10" s="1"/>
  <c r="O356" i="10"/>
  <c r="Q356" i="10" s="1"/>
  <c r="O357" i="10"/>
  <c r="Q357" i="10" s="1"/>
  <c r="O358" i="10"/>
  <c r="Q358" i="10" s="1"/>
  <c r="O359" i="10"/>
  <c r="Q359" i="10" s="1"/>
  <c r="O360" i="10"/>
  <c r="Q360" i="10" s="1"/>
  <c r="O361" i="10"/>
  <c r="Q361" i="10" s="1"/>
  <c r="O362" i="10"/>
  <c r="Q362" i="10" s="1"/>
  <c r="O363" i="10"/>
  <c r="Q363" i="10" s="1"/>
  <c r="O364" i="10"/>
  <c r="Q364" i="10" s="1"/>
  <c r="O365" i="10"/>
  <c r="Q365" i="10" s="1"/>
  <c r="O366" i="10"/>
  <c r="Q366" i="10" s="1"/>
  <c r="O367" i="10"/>
  <c r="Q367" i="10" s="1"/>
  <c r="O368" i="10"/>
  <c r="Q368" i="10" s="1"/>
  <c r="O369" i="10"/>
  <c r="Q369" i="10" s="1"/>
  <c r="O370" i="10"/>
  <c r="Q370" i="10" s="1"/>
  <c r="O371" i="10"/>
  <c r="Q371" i="10" s="1"/>
  <c r="O372" i="10"/>
  <c r="Q372" i="10" s="1"/>
  <c r="O373" i="10"/>
  <c r="Q373" i="10" s="1"/>
  <c r="O374" i="10"/>
  <c r="Q374" i="10" s="1"/>
  <c r="O375" i="10"/>
  <c r="Q375" i="10" s="1"/>
  <c r="O376" i="10"/>
  <c r="Q376" i="10" s="1"/>
  <c r="O377" i="10"/>
  <c r="Q377" i="10" s="1"/>
  <c r="O378" i="10"/>
  <c r="Q378" i="10" s="1"/>
  <c r="O379" i="10"/>
  <c r="Q379" i="10" s="1"/>
  <c r="O380" i="10"/>
  <c r="Q380" i="10" s="1"/>
  <c r="O381" i="10"/>
  <c r="Q381" i="10" s="1"/>
  <c r="O382" i="10"/>
  <c r="Q382" i="10" s="1"/>
  <c r="O383" i="10"/>
  <c r="Q383" i="10" s="1"/>
  <c r="O384" i="10"/>
  <c r="Q384" i="10" s="1"/>
  <c r="O385" i="10"/>
  <c r="Q385" i="10" s="1"/>
  <c r="O386" i="10"/>
  <c r="Q386" i="10" s="1"/>
  <c r="O387" i="10"/>
  <c r="Q387" i="10" s="1"/>
  <c r="O388" i="10"/>
  <c r="Q388" i="10" s="1"/>
  <c r="O389" i="10"/>
  <c r="Q389" i="10" s="1"/>
  <c r="O390" i="10"/>
  <c r="Q390" i="10" s="1"/>
  <c r="O391" i="10"/>
  <c r="Q391" i="10" s="1"/>
  <c r="O392" i="10"/>
  <c r="Q392" i="10" s="1"/>
  <c r="O393" i="10"/>
  <c r="Q393" i="10" s="1"/>
  <c r="O394" i="10"/>
  <c r="Q394" i="10" s="1"/>
  <c r="O395" i="10"/>
  <c r="Q395" i="10" s="1"/>
  <c r="O396" i="10"/>
  <c r="Q396" i="10" s="1"/>
  <c r="O397" i="10"/>
  <c r="Q397" i="10" s="1"/>
  <c r="O398" i="10"/>
  <c r="Q398" i="10" s="1"/>
  <c r="O399" i="10"/>
  <c r="Q399" i="10" s="1"/>
  <c r="O400" i="10"/>
  <c r="Q400" i="10" s="1"/>
  <c r="O401" i="10"/>
  <c r="Q401" i="10" s="1"/>
  <c r="O402" i="10"/>
  <c r="Q402" i="10" s="1"/>
  <c r="O403" i="10"/>
  <c r="Q403" i="10" s="1"/>
  <c r="O404" i="10"/>
  <c r="Q404" i="10" s="1"/>
  <c r="O405" i="10"/>
  <c r="Q405" i="10" s="1"/>
  <c r="O406" i="10"/>
  <c r="Q406" i="10" s="1"/>
  <c r="O407" i="10"/>
  <c r="Q407" i="10" s="1"/>
  <c r="O408" i="10"/>
  <c r="Q408" i="10" s="1"/>
  <c r="O409" i="10"/>
  <c r="Q409" i="10" s="1"/>
  <c r="O410" i="10"/>
  <c r="Q410" i="10" s="1"/>
  <c r="O411" i="10"/>
  <c r="Q411" i="10" s="1"/>
  <c r="O412" i="10"/>
  <c r="Q412" i="10" s="1"/>
  <c r="O413" i="10"/>
  <c r="Q413" i="10" s="1"/>
  <c r="O414" i="10"/>
  <c r="Q414" i="10" s="1"/>
  <c r="O415" i="10"/>
  <c r="Q415" i="10" s="1"/>
  <c r="O416" i="10"/>
  <c r="Q416" i="10" s="1"/>
  <c r="O417" i="10"/>
  <c r="Q417" i="10" s="1"/>
  <c r="O418" i="10"/>
  <c r="Q418" i="10" s="1"/>
  <c r="O419" i="10"/>
  <c r="Q419" i="10" s="1"/>
  <c r="O420" i="10"/>
  <c r="Q420" i="10" s="1"/>
  <c r="O421" i="10"/>
  <c r="Q421" i="10" s="1"/>
  <c r="O422" i="10"/>
  <c r="Q422" i="10" s="1"/>
  <c r="O423" i="10"/>
  <c r="Q423" i="10" s="1"/>
  <c r="O424" i="10"/>
  <c r="Q424" i="10" s="1"/>
  <c r="O425" i="10"/>
  <c r="Q425" i="10" s="1"/>
  <c r="O426" i="10"/>
  <c r="Q426" i="10" s="1"/>
  <c r="O427" i="10"/>
  <c r="Q427" i="10" s="1"/>
  <c r="O428" i="10"/>
  <c r="Q428" i="10" s="1"/>
  <c r="O429" i="10"/>
  <c r="Q429" i="10" s="1"/>
  <c r="O430" i="10"/>
  <c r="Q430" i="10" s="1"/>
  <c r="O431" i="10"/>
  <c r="Q431" i="10" s="1"/>
  <c r="O432" i="10"/>
  <c r="Q432" i="10" s="1"/>
  <c r="O433" i="10"/>
  <c r="Q433" i="10" s="1"/>
  <c r="O434" i="10"/>
  <c r="Q434" i="10" s="1"/>
  <c r="O435" i="10"/>
  <c r="Q435" i="10" s="1"/>
  <c r="O436" i="10"/>
  <c r="Q436" i="10" s="1"/>
  <c r="O437" i="10"/>
  <c r="Q437" i="10" s="1"/>
  <c r="O438" i="10"/>
  <c r="Q438" i="10" s="1"/>
  <c r="O439" i="10"/>
  <c r="Q439" i="10" s="1"/>
  <c r="O440" i="10"/>
  <c r="Q440" i="10" s="1"/>
  <c r="O441" i="10"/>
  <c r="Q441" i="10" s="1"/>
  <c r="O442" i="10"/>
  <c r="Q442" i="10" s="1"/>
  <c r="O443" i="10"/>
  <c r="Q443" i="10" s="1"/>
  <c r="O444" i="10"/>
  <c r="Q444" i="10" s="1"/>
  <c r="O445" i="10"/>
  <c r="Q445" i="10" s="1"/>
  <c r="O446" i="10"/>
  <c r="Q446" i="10" s="1"/>
  <c r="O447" i="10"/>
  <c r="Q447" i="10" s="1"/>
  <c r="O448" i="10"/>
  <c r="Q448" i="10" s="1"/>
  <c r="O449" i="10"/>
  <c r="Q449" i="10" s="1"/>
  <c r="O450" i="10"/>
  <c r="Q450" i="10" s="1"/>
  <c r="O451" i="10"/>
  <c r="Q451" i="10" s="1"/>
  <c r="O452" i="10"/>
  <c r="Q452" i="10" s="1"/>
  <c r="O453" i="10"/>
  <c r="Q453" i="10" s="1"/>
  <c r="O454" i="10"/>
  <c r="Q454" i="10" s="1"/>
  <c r="O455" i="10"/>
  <c r="Q455" i="10" s="1"/>
  <c r="O456" i="10"/>
  <c r="Q456" i="10" s="1"/>
  <c r="O457" i="10"/>
  <c r="Q457" i="10" s="1"/>
  <c r="O458" i="10"/>
  <c r="Q458" i="10" s="1"/>
  <c r="O459" i="10"/>
  <c r="Q459" i="10" s="1"/>
  <c r="O460" i="10"/>
  <c r="Q460" i="10" s="1"/>
  <c r="O461" i="10"/>
  <c r="Q461" i="10" s="1"/>
  <c r="O462" i="10"/>
  <c r="Q462" i="10" s="1"/>
  <c r="O463" i="10"/>
  <c r="Q463" i="10" s="1"/>
  <c r="O464" i="10"/>
  <c r="Q464" i="10" s="1"/>
  <c r="O465" i="10"/>
  <c r="Q465" i="10" s="1"/>
  <c r="O466" i="10"/>
  <c r="Q466" i="10" s="1"/>
  <c r="O467" i="10"/>
  <c r="Q467" i="10" s="1"/>
  <c r="O468" i="10"/>
  <c r="Q468" i="10" s="1"/>
  <c r="O470" i="10"/>
  <c r="Q470" i="10" s="1"/>
  <c r="O471" i="10"/>
  <c r="Q471" i="10" s="1"/>
  <c r="O472" i="10"/>
  <c r="Q472" i="10" s="1"/>
  <c r="O473" i="10"/>
  <c r="Q473" i="10" s="1"/>
  <c r="O474" i="10"/>
  <c r="Q474" i="10" s="1"/>
  <c r="O475" i="10"/>
  <c r="Q475" i="10" s="1"/>
  <c r="O476" i="10"/>
  <c r="Q476" i="10" s="1"/>
  <c r="O469" i="10"/>
  <c r="Q469" i="10" s="1"/>
  <c r="O496" i="10"/>
  <c r="Q496" i="10" s="1"/>
  <c r="O495" i="10"/>
  <c r="Q495" i="10" s="1"/>
  <c r="O492" i="10"/>
  <c r="Q492" i="10" s="1"/>
  <c r="O491" i="10"/>
  <c r="Q491" i="10" s="1"/>
  <c r="O490" i="10"/>
  <c r="Q490" i="10" s="1"/>
  <c r="O489" i="10"/>
  <c r="Q489" i="10" s="1"/>
  <c r="O480" i="10"/>
  <c r="Q480" i="10" s="1"/>
  <c r="O479" i="10"/>
  <c r="Q479" i="10" s="1"/>
  <c r="O478" i="10"/>
  <c r="Q478" i="10" s="1"/>
  <c r="O477" i="10"/>
  <c r="Q477" i="10" s="1"/>
  <c r="D48" i="1" l="1"/>
  <c r="D49" i="1" s="1"/>
  <c r="D7" i="8" s="1"/>
  <c r="Q7" i="10"/>
  <c r="D27" i="1"/>
  <c r="D29" i="1" s="1"/>
  <c r="D4" i="8" s="1"/>
  <c r="F48" i="1"/>
  <c r="F27" i="1"/>
  <c r="F29" i="1" s="1"/>
  <c r="G497" i="10" l="1"/>
  <c r="G27" i="1" s="1"/>
  <c r="Q15" i="1"/>
  <c r="G15" i="1" s="1"/>
  <c r="F49" i="1"/>
  <c r="D8" i="8" s="1"/>
  <c r="G26" i="1" l="1"/>
  <c r="G29" i="1" s="1"/>
  <c r="D6" i="8" s="1"/>
  <c r="D5" i="8"/>
</calcChain>
</file>

<file path=xl/sharedStrings.xml><?xml version="1.0" encoding="utf-8"?>
<sst xmlns="http://schemas.openxmlformats.org/spreadsheetml/2006/main" count="194" uniqueCount="138">
  <si>
    <t>Table 1 (Complete for Employees with &lt;=$100,000 in Cash Compensation in 2019)</t>
  </si>
  <si>
    <t>Average Annual Salary or Hourly Wage (For each period shown below)</t>
  </si>
  <si>
    <t>Employee's Name</t>
  </si>
  <si>
    <t>Employee Identifier</t>
  </si>
  <si>
    <t>Average FTE</t>
  </si>
  <si>
    <t>Pay Method</t>
  </si>
  <si>
    <t>Box 1</t>
  </si>
  <si>
    <t>Box 2</t>
  </si>
  <si>
    <t>Box 3</t>
  </si>
  <si>
    <t>Total</t>
  </si>
  <si>
    <t>Box 4</t>
  </si>
  <si>
    <t>Box 5</t>
  </si>
  <si>
    <t>2019 Total Cash Compensation</t>
  </si>
  <si>
    <t>Line 9</t>
  </si>
  <si>
    <t>Reduction Occurred 
2/15-4/26?</t>
  </si>
  <si>
    <t>Reduced More Than 25%?</t>
  </si>
  <si>
    <t>Table 3 - Compensation Paid to Owners</t>
  </si>
  <si>
    <r>
      <t xml:space="preserve">Pay Method – </t>
    </r>
    <r>
      <rPr>
        <sz val="11"/>
        <color theme="1"/>
        <rFont val="Calibri"/>
        <family val="2"/>
        <scheme val="minor"/>
      </rPr>
      <t>Please select either Hourly or Salary from the drop-down list</t>
    </r>
  </si>
  <si>
    <r>
      <rPr>
        <b/>
        <sz val="11"/>
        <color theme="1"/>
        <rFont val="Calibri"/>
        <family val="2"/>
        <scheme val="minor"/>
      </rPr>
      <t xml:space="preserve">Totals – </t>
    </r>
    <r>
      <rPr>
        <sz val="11"/>
        <color theme="1"/>
        <rFont val="Calibri"/>
        <family val="2"/>
        <scheme val="minor"/>
      </rPr>
      <t>The totals from this table should be entered in the Online Application in the appropriate places. Please refer to the Output Tab for guidance.</t>
    </r>
  </si>
  <si>
    <t>Please enter the following information into the Electronic Forgiveness Application</t>
  </si>
  <si>
    <t>Schedule A</t>
  </si>
  <si>
    <t>Line 4</t>
  </si>
  <si>
    <t>Line 1</t>
  </si>
  <si>
    <t>Line 2</t>
  </si>
  <si>
    <t>Line 3</t>
  </si>
  <si>
    <t>Line 5</t>
  </si>
  <si>
    <t>Schedule A Worksheet</t>
  </si>
  <si>
    <t>Totals will flow to Schedule A Worksheet</t>
  </si>
  <si>
    <t>Table 2 Extended</t>
  </si>
  <si>
    <t>Table 1 Extended</t>
  </si>
  <si>
    <t>Table 1 Totals</t>
  </si>
  <si>
    <t>Table 1 Extended Totals</t>
  </si>
  <si>
    <t>Table 2 Totals</t>
  </si>
  <si>
    <t>Table 2 Extended Totals</t>
  </si>
  <si>
    <r>
      <rPr>
        <b/>
        <sz val="16"/>
        <rFont val="Calibri"/>
        <family val="2"/>
        <scheme val="minor"/>
      </rPr>
      <t xml:space="preserve">TABLE 1 INSTRUCTIONS </t>
    </r>
    <r>
      <rPr>
        <u/>
        <sz val="11"/>
        <color theme="10"/>
        <rFont val="Calibri"/>
        <family val="2"/>
        <scheme val="minor"/>
      </rPr>
      <t>(Back to Schedule A Worksheet)</t>
    </r>
  </si>
  <si>
    <r>
      <rPr>
        <b/>
        <sz val="14"/>
        <rFont val="Calibri"/>
        <family val="2"/>
        <scheme val="minor"/>
      </rPr>
      <t>SALARY/HOURLY WAGE REDUCTION SECTION INSTRUCTIONS</t>
    </r>
    <r>
      <rPr>
        <u/>
        <sz val="11"/>
        <color theme="10"/>
        <rFont val="Calibri"/>
        <family val="2"/>
        <scheme val="minor"/>
      </rPr>
      <t xml:space="preserve"> (Back to Schedule A Worksheet)</t>
    </r>
  </si>
  <si>
    <t>(Back to Schedule A Worksheet)</t>
  </si>
  <si>
    <r>
      <rPr>
        <b/>
        <sz val="16"/>
        <rFont val="Calibri"/>
        <family val="2"/>
        <scheme val="minor"/>
      </rPr>
      <t xml:space="preserve">TABLE 3 INSTRUCTIONS </t>
    </r>
    <r>
      <rPr>
        <u/>
        <sz val="11"/>
        <color theme="10"/>
        <rFont val="Calibri"/>
        <family val="2"/>
        <scheme val="minor"/>
      </rPr>
      <t>(Back to Schedule A Worksheet)</t>
    </r>
  </si>
  <si>
    <r>
      <rPr>
        <b/>
        <sz val="16"/>
        <rFont val="Calibri"/>
        <family val="2"/>
        <scheme val="minor"/>
      </rPr>
      <t xml:space="preserve">TABLE 2 INSTRUCTIONS </t>
    </r>
    <r>
      <rPr>
        <u/>
        <sz val="11"/>
        <color theme="10"/>
        <rFont val="Calibri"/>
        <family val="2"/>
        <scheme val="minor"/>
      </rPr>
      <t>(Back to Schedule A Worksheet)</t>
    </r>
  </si>
  <si>
    <t>Adjusted Cash Compensation ($100,000 Limit)</t>
  </si>
  <si>
    <t>Compensation For Application</t>
  </si>
  <si>
    <t>Schedule A Location</t>
  </si>
  <si>
    <t>FTE Reduction Exceptions</t>
  </si>
  <si>
    <t>Table 4 - FTE Reduction Exceptions</t>
  </si>
  <si>
    <r>
      <rPr>
        <b/>
        <sz val="16"/>
        <rFont val="Calibri"/>
        <family val="2"/>
        <scheme val="minor"/>
      </rPr>
      <t xml:space="preserve">TABLE 4 INSTRUCTIONS </t>
    </r>
    <r>
      <rPr>
        <u/>
        <sz val="11"/>
        <color theme="10"/>
        <rFont val="Calibri"/>
        <family val="2"/>
        <scheme val="minor"/>
      </rPr>
      <t>(Back to Schedule A Worksheet)</t>
    </r>
  </si>
  <si>
    <t>The following categories are eligible for exceptions to the FTE Reduction Calculations:</t>
  </si>
  <si>
    <t>Total FTE Reduction Exceptions (Included on Table 1 Total)</t>
  </si>
  <si>
    <t>Salary/Wages
Covered Period</t>
  </si>
  <si>
    <t>Salary/Wages
Feb. 15, 2020</t>
  </si>
  <si>
    <t>Salary/Wages
Feb. 15 - Apr. 26, 2020</t>
  </si>
  <si>
    <t>Helpful SBA Links</t>
  </si>
  <si>
    <t>SBA Paycheck Protection Program</t>
  </si>
  <si>
    <t>Workbook Links - Click to navigate to the desired worksheet</t>
  </si>
  <si>
    <t>Worksheet Contents</t>
  </si>
  <si>
    <t>Output</t>
  </si>
  <si>
    <t>This worksheet can be utilized to continue the calculations for employees with &lt;=$100,000 of cash compensation in 2019, if needed. The totals from this worksheet will flow back into the Schedule A Worksheet.</t>
  </si>
  <si>
    <t>This worksheet can be utilized to continue the calculations for employees with &gt;$100,000 of cash compensation in 2019, if needed. The totals from this worksheet will flow back into the Schedule A Worksheet.</t>
  </si>
  <si>
    <t>24 Weeks</t>
  </si>
  <si>
    <t>8 Weeks</t>
  </si>
  <si>
    <r>
      <t xml:space="preserve">Under certain circumstances, FTE reductions will not reduce the Borrower's loan forgiveness. Please use this table to enter the associated FTE that qualify under each category using the same FTE calculation method used in Table 1 (i.e., Standard or Simplified). 
In each case, include FTEs </t>
    </r>
    <r>
      <rPr>
        <i/>
        <u/>
        <sz val="11"/>
        <color theme="1"/>
        <rFont val="Calibri"/>
        <family val="2"/>
        <scheme val="minor"/>
      </rPr>
      <t>only if</t>
    </r>
    <r>
      <rPr>
        <i/>
        <sz val="11"/>
        <color theme="1"/>
        <rFont val="Calibri"/>
        <family val="2"/>
        <scheme val="minor"/>
      </rPr>
      <t xml:space="preserve"> the position was not filled by a new employee. Any FTE reductions in these cases do not reduce the Borrower's loan forgiveness</t>
    </r>
  </si>
  <si>
    <t>If additional rows are needed, please use</t>
  </si>
  <si>
    <t>(Click for Instructions)</t>
  </si>
  <si>
    <t>Salary / Hourly Wage Reductions</t>
  </si>
  <si>
    <t>Please answer each of the following questions to continue:</t>
  </si>
  <si>
    <t>In Table 3, list any independent contractors, owner-employees, self-employed individuals, or partners.</t>
  </si>
  <si>
    <t>FTE Exception Category</t>
  </si>
  <si>
    <t>FTE</t>
  </si>
  <si>
    <t>Offer to Rehire Rejected</t>
  </si>
  <si>
    <t>Offer to Restore Hours Rejected</t>
  </si>
  <si>
    <t>Firing for Cause</t>
  </si>
  <si>
    <t>Voluntary Resignation</t>
  </si>
  <si>
    <t>Voluntary Reduction in Hours</t>
  </si>
  <si>
    <t>This worksheet automatically compiles the calculations within the workbook and summarizes the amounts that must be entered in Lines 1, 2, 3, 4, 5, and 9 of Schedule A of the electronic loan forgiveness application.  There is nothing Regions Borrowers need to complete in this worksheet.</t>
  </si>
  <si>
    <t>Borrower Name (Business Legal Name):</t>
  </si>
  <si>
    <t xml:space="preserve">The below information will be used to calculate values in accordance with the SBA instructions for the PPP Forgiveness Application. Once all fields are complete, you may review the Output Tab and enter the appropriate information from the Output Tab into Schedule A of the Regions Bank online PPP Forgiveness Application. </t>
  </si>
  <si>
    <t>Table 1 (Complete for Employees with &lt;=$100,000 in Annualized Cash Compensation in 2019 or Who Were Not Employed by Borrower in 2019)</t>
  </si>
  <si>
    <r>
      <t xml:space="preserve">In Table 1, list employees who:
• Were employed by the Borrower at any point during the Covered Period or the Alternative Payroll Covered Period whose principal place of residence is in the United States; and
• Received compensation from the Borrower at an annualized rate of less than or equal to $100,000 for all pay periods in 2019 or were not employed by the Borrower at any point in 2019. 
Do </t>
    </r>
    <r>
      <rPr>
        <u/>
        <sz val="11"/>
        <rFont val="Calibri"/>
        <family val="2"/>
        <scheme val="minor"/>
      </rPr>
      <t>not</t>
    </r>
    <r>
      <rPr>
        <sz val="11"/>
        <rFont val="Calibri"/>
        <family val="2"/>
        <scheme val="minor"/>
      </rPr>
      <t xml:space="preserve"> list any independent contractors, owner-employees, self-employed individuals, or partners.  Those will be listed in Table 3.</t>
    </r>
  </si>
  <si>
    <t>Cash Compensation</t>
  </si>
  <si>
    <t>Average Hours 
Paid/Week</t>
  </si>
  <si>
    <t>For the Simplified calculation method, in the table below you may enter either: 
- The average hours paid per week OR 
- FT for employees paid &gt;= 0 hours per week or PT for employees paid &lt; 40 hours per week.</t>
  </si>
  <si>
    <t>(Click Here for Instructions)</t>
  </si>
  <si>
    <r>
      <t xml:space="preserve">In Table 2, list employees who:
• Were employed by the Borrower at any point during the Covered Period or the Alternative Payroll Covered Period whose principal place of residence is in the United States; and
• Received compensation from the Borrower at an annualized rate of more than $100,000 for any pay period in 2019. 
Do </t>
    </r>
    <r>
      <rPr>
        <u/>
        <sz val="11"/>
        <rFont val="Calibri"/>
        <family val="2"/>
        <scheme val="minor"/>
      </rPr>
      <t>not</t>
    </r>
    <r>
      <rPr>
        <sz val="11"/>
        <rFont val="Calibri"/>
        <family val="2"/>
        <scheme val="minor"/>
      </rPr>
      <t xml:space="preserve"> list any independent contractors, owner-employees, self-employed individuals, or partners.  Those will be listed in Table 3.</t>
    </r>
  </si>
  <si>
    <r>
      <t xml:space="preserve">Please enter the FTE for each employee/position that satisfies each of the following FTE exception categories, if any, using the same calculation method as in Tables 1 and 2 (i.e., Standard or Simplified). In all of these cases, include the FTEs </t>
    </r>
    <r>
      <rPr>
        <i/>
        <u/>
        <sz val="11"/>
        <rFont val="Calibri"/>
        <family val="2"/>
        <scheme val="minor"/>
      </rPr>
      <t>only</t>
    </r>
    <r>
      <rPr>
        <i/>
        <sz val="11"/>
        <rFont val="Calibri"/>
        <family val="2"/>
        <scheme val="minor"/>
      </rPr>
      <t xml:space="preserve"> if the position was not filled by a new employee. </t>
    </r>
  </si>
  <si>
    <t>Table 2 (Complete for Employees with &gt;$100,000 in Annualized Cash Compensation in 2019)</t>
  </si>
  <si>
    <t>This form is meant to be used to aid in the calculation of values for entry into Regions Bank’s online PPP Forgiveness Application. Per SBA guidelines, providing an accurate calculation of the loan forgiveness amount is the
responsibility of the borrower, and the borrower attests to the accuracy of its reported information and calculations on the Loan Forgiveness Application. All values entered on this or any application are the responsibility of the Borrower submitting the Loan Forgiveness Application. Please review the information entered carefully and ensure that you agree with the values calculated prior to submission. If you have any questions as to the eligibility of an expense for submission, please refer to the SBA's Loan Forgiveness Application (Form 3508), including SBA's Schedule A and Schedule A Worksheet, and SBA's related instructions, as well as the Interim Final Rules and other guidance published by SBA.  All can be located using the links included at the top of the Workbook Overview tab.</t>
  </si>
  <si>
    <r>
      <t>·</t>
    </r>
    <r>
      <rPr>
        <sz val="7"/>
        <rFont val="Times New Roman"/>
        <family val="1"/>
      </rPr>
      <t xml:space="preserve">         </t>
    </r>
    <r>
      <rPr>
        <b/>
        <sz val="11"/>
        <rFont val="Calibri"/>
        <family val="2"/>
        <scheme val="minor"/>
      </rPr>
      <t xml:space="preserve">Salary/Wages Feb. 15, 2020 - </t>
    </r>
    <r>
      <rPr>
        <sz val="11"/>
        <rFont val="Calibri"/>
        <family val="2"/>
        <scheme val="minor"/>
      </rPr>
      <t>Enter the annual salary or hourly wage as of February 15, 2020.</t>
    </r>
  </si>
  <si>
    <r>
      <t>·</t>
    </r>
    <r>
      <rPr>
        <sz val="7"/>
        <rFont val="Times New Roman"/>
        <family val="1"/>
      </rPr>
      <t xml:space="preserve">         </t>
    </r>
    <r>
      <rPr>
        <b/>
        <sz val="11"/>
        <rFont val="Calibri"/>
        <family val="2"/>
        <scheme val="minor"/>
      </rPr>
      <t xml:space="preserve">Salary/Wages Feb. 15 – Apr. 26, 2020 - </t>
    </r>
    <r>
      <rPr>
        <sz val="11"/>
        <rFont val="Calibri"/>
        <family val="2"/>
        <scheme val="minor"/>
      </rPr>
      <t>Enter the average annual salary or hourly wage between February 15, 2020 and April 26, 2020.</t>
    </r>
  </si>
  <si>
    <r>
      <t>·</t>
    </r>
    <r>
      <rPr>
        <sz val="7"/>
        <rFont val="Times New Roman"/>
        <family val="1"/>
      </rPr>
      <t xml:space="preserve">         </t>
    </r>
    <r>
      <rPr>
        <b/>
        <sz val="11"/>
        <rFont val="Calibri"/>
        <family val="2"/>
        <scheme val="minor"/>
      </rPr>
      <t xml:space="preserve">Checkpoint - Reduction Occurred 2/15-4/26? – </t>
    </r>
    <r>
      <rPr>
        <sz val="11"/>
        <rFont val="Calibri"/>
        <family val="2"/>
        <scheme val="minor"/>
      </rPr>
      <t>If Yes, continue to next column. If No, the Salary/Hourly Wage Reduction Safe Harbor will calculate based on the SBA-defined calculations</t>
    </r>
  </si>
  <si>
    <r>
      <t xml:space="preserve">Average FTE </t>
    </r>
    <r>
      <rPr>
        <sz val="11"/>
        <rFont val="Calibri"/>
        <family val="2"/>
        <scheme val="minor"/>
      </rPr>
      <t>– This field is automatically calculated based on information entered in Average Hours Paid/Week.</t>
    </r>
  </si>
  <si>
    <r>
      <t xml:space="preserve">Employee’s Name: </t>
    </r>
    <r>
      <rPr>
        <sz val="11"/>
        <rFont val="Calibri"/>
        <family val="2"/>
        <scheme val="minor"/>
      </rPr>
      <t xml:space="preserve">Separately list each employee. Do not include any independent contractors, owner-employees, self-employed individuals, or partners. </t>
    </r>
  </si>
  <si>
    <r>
      <t xml:space="preserve">Employee Identifier: </t>
    </r>
    <r>
      <rPr>
        <sz val="11"/>
        <rFont val="Calibri"/>
        <family val="2"/>
        <scheme val="minor"/>
      </rPr>
      <t xml:space="preserve">Enter the last four digits of each employee's Social Security Number or some other unique identifier. </t>
    </r>
    <r>
      <rPr>
        <b/>
        <sz val="11"/>
        <rFont val="Calibri"/>
        <family val="2"/>
        <scheme val="minor"/>
      </rPr>
      <t xml:space="preserve">Please do not list the entire SSN in this form. </t>
    </r>
  </si>
  <si>
    <r>
      <rPr>
        <b/>
        <sz val="11"/>
        <rFont val="Calibri"/>
        <family val="2"/>
        <scheme val="minor"/>
      </rPr>
      <t xml:space="preserve">Totals – </t>
    </r>
    <r>
      <rPr>
        <sz val="11"/>
        <rFont val="Calibri"/>
        <family val="2"/>
        <scheme val="minor"/>
      </rPr>
      <t>The totals from this table should be entered in the Online Application in the appropriate places. Please refer to the Output Tab for guidance.</t>
    </r>
  </si>
  <si>
    <r>
      <t>Note:</t>
    </r>
    <r>
      <rPr>
        <i/>
        <sz val="11"/>
        <rFont val="Calibri"/>
        <family val="2"/>
        <scheme val="minor"/>
      </rPr>
      <t xml:space="preserve"> If additional rows are needed, please use the Table 2 Extended Tab - the instructions are the same as above and the totals will flow through to the Schedule A Worksheet</t>
    </r>
  </si>
  <si>
    <t>Please complete this information for each independent contractor, owner-employee, self-employed individual or partner. Amount paid to these individuals may not be included in Table 1 or Table 2.</t>
  </si>
  <si>
    <r>
      <t xml:space="preserve">Employee’s Name: </t>
    </r>
    <r>
      <rPr>
        <sz val="11"/>
        <rFont val="Calibri"/>
        <family val="2"/>
        <scheme val="minor"/>
      </rPr>
      <t xml:space="preserve">Separately list each independent contractor, owner-employee, self-employed individual, or partner. </t>
    </r>
  </si>
  <si>
    <t>Average Hours
Paid/Week</t>
  </si>
  <si>
    <t>Instructions</t>
  </si>
  <si>
    <t>This worksheet provides detailed instructions for completing all tables in the workbook</t>
  </si>
  <si>
    <r>
      <t>·</t>
    </r>
    <r>
      <rPr>
        <sz val="7"/>
        <rFont val="Times New Roman"/>
        <family val="1"/>
      </rPr>
      <t xml:space="preserve">         </t>
    </r>
    <r>
      <rPr>
        <b/>
        <sz val="11"/>
        <rFont val="Calibri"/>
        <family val="2"/>
        <scheme val="minor"/>
      </rPr>
      <t xml:space="preserve">Checkpoint - Reduced More Than 25%? – </t>
    </r>
    <r>
      <rPr>
        <sz val="11"/>
        <rFont val="Calibri"/>
        <family val="2"/>
        <scheme val="minor"/>
      </rPr>
      <t>If Yes, the next columns will open for editing. If No, Salary/Hourly Wage Reductions will calculate to $0.</t>
    </r>
  </si>
  <si>
    <t xml:space="preserve">(https://www.govinfo.gov/content/pkg/FR-2020-04-20/pdf/2020-08257.pdf). </t>
  </si>
  <si>
    <r>
      <t xml:space="preserve">2019 Total Cash Compensation - </t>
    </r>
    <r>
      <rPr>
        <sz val="11"/>
        <rFont val="Calibri"/>
        <family val="2"/>
        <scheme val="minor"/>
      </rPr>
      <t>Enter total 2019 Cash Compensation using the calculations provided in FR 21747 21749 located here</t>
    </r>
  </si>
  <si>
    <r>
      <t xml:space="preserve">Note: </t>
    </r>
    <r>
      <rPr>
        <i/>
        <sz val="11"/>
        <color theme="1"/>
        <rFont val="Calibri"/>
        <family val="2"/>
        <scheme val="minor"/>
      </rPr>
      <t>If additional rows are needed, please use the Table 1 Extended Tab - the instructions are the same as above and the totals will flow through to the Schedule A Worksheet</t>
    </r>
  </si>
  <si>
    <t>SBA Paycheck Protection Program Loan Forgiveness Application Schedule A Worksheet</t>
  </si>
  <si>
    <t xml:space="preserve">This workbook has been designed to assist Regions Borrowers who are using Regions' equivalent of SBA Form 3508 with calculating the information required by the SBA to apply for Paycheck Protection Program Loan Forgiveness. You are strongly encouraged to consult with your attorney, accountant, or other professional advisor as you make determinations regarding PPP-related funds. After completion, the Schedule A Worksheet (or its equivalent Schedule A Worksheet published by SBA), along with supporting documentation, must be uploaded to the online application for Regions Borrowers who are using Regions' equivalent of SBA Form 3508 (not SBA Form 3508EZ). </t>
  </si>
  <si>
    <r>
      <t>Covered Period:</t>
    </r>
    <r>
      <rPr>
        <sz val="11"/>
        <rFont val="Calibri"/>
        <family val="2"/>
        <scheme val="minor"/>
      </rPr>
      <t xml:space="preserve"> The Covered Period begins on the date the loan was originally disbursed. It ends on a date selected by the Borrower that is at least 8 weeks following the date of loan disbursement and not more than 24 weeks after the date of loan disbursement. For example, if the Borrower received their PPP loan proceeds on Monday, April 20, 2020, the first day of the Covered Period is Monday, April 20, 2020 and the final day of the Covered Period is any date selected by the Borrower between Sunday, June 14, 2020 and Sunday, October 4, 2020.
</t>
    </r>
  </si>
  <si>
    <t>Enter end of Covered Period Date</t>
  </si>
  <si>
    <t>Enter Date of Loan Disbursement</t>
  </si>
  <si>
    <r>
      <rPr>
        <b/>
        <sz val="11"/>
        <rFont val="Calibri"/>
        <family val="2"/>
        <scheme val="minor"/>
      </rPr>
      <t xml:space="preserve">Salary/Hourly Wage Reduction: </t>
    </r>
    <r>
      <rPr>
        <sz val="11"/>
        <rFont val="Calibri"/>
        <family val="2"/>
        <scheme val="minor"/>
      </rPr>
      <t xml:space="preserve">Was the average annual salary or hourly wage for each employee listed in Table 1 during the Covered Period </t>
    </r>
    <r>
      <rPr>
        <b/>
        <sz val="11"/>
        <rFont val="Calibri"/>
        <family val="2"/>
        <scheme val="minor"/>
      </rPr>
      <t>at least 75%</t>
    </r>
    <r>
      <rPr>
        <sz val="11"/>
        <rFont val="Calibri"/>
        <family val="2"/>
        <scheme val="minor"/>
      </rPr>
      <t xml:space="preserve"> of such employee's average annual salary or hourly wage for the most recent full quarter before the Covered Period?  
</t>
    </r>
    <r>
      <rPr>
        <i/>
        <sz val="11"/>
        <rFont val="Calibri"/>
        <family val="2"/>
        <scheme val="minor"/>
      </rPr>
      <t>If you do not yet know, you should select "Do Not Know."  Completing Table 1 below will help determine whether this answer should be "Yes" or "No," but you will not be able to proceed to Table 1 until all three Questions have been answered.</t>
    </r>
  </si>
  <si>
    <r>
      <rPr>
        <b/>
        <sz val="11"/>
        <rFont val="Calibri"/>
        <family val="2"/>
        <scheme val="minor"/>
      </rPr>
      <t xml:space="preserve">Average FTE: </t>
    </r>
    <r>
      <rPr>
        <sz val="11"/>
        <rFont val="Calibri"/>
        <family val="2"/>
        <scheme val="minor"/>
      </rPr>
      <t xml:space="preserve">The Forgiveness Application requires borrowers to calculate the Average FTE during the Covered Period.  This calculation will be used to determine whether the Borrower's loan forgiveness amount must be reduced due to a statutory requirement concerning reductions in full-time equivalent employees.  For purposes of calculating the Average FTE, the SBA allows the Borrower to elect which calculation to use.  Under both calculation, the maximum Average FTE for each employee is capped at 1.0.
- The </t>
    </r>
    <r>
      <rPr>
        <b/>
        <sz val="11"/>
        <rFont val="Calibri"/>
        <family val="2"/>
        <scheme val="minor"/>
      </rPr>
      <t>standard</t>
    </r>
    <r>
      <rPr>
        <sz val="11"/>
        <rFont val="Calibri"/>
        <family val="2"/>
        <scheme val="minor"/>
      </rPr>
      <t xml:space="preserve"> calculation is based on average number of hours paid per week, divided by 40, and rounded to the nearest tenth.  For example, the Average FTE for an employee who was paid an average of 36 hours per week is 0.9 based on the standard calculation.
- The </t>
    </r>
    <r>
      <rPr>
        <b/>
        <sz val="11"/>
        <rFont val="Calibri"/>
        <family val="2"/>
        <scheme val="minor"/>
      </rPr>
      <t>simplified</t>
    </r>
    <r>
      <rPr>
        <sz val="11"/>
        <rFont val="Calibri"/>
        <family val="2"/>
        <scheme val="minor"/>
      </rPr>
      <t xml:space="preserve"> calculation assigns a 1.0 to employees who work 40 hours or more each week and a 0.5 for employees who work less than 40 hours each week. In the above example, the Average FTE for the employee would be 0.5 based on the simplified calculation.
</t>
    </r>
    <r>
      <rPr>
        <b/>
        <sz val="11"/>
        <rFont val="Calibri"/>
        <family val="2"/>
        <scheme val="minor"/>
      </rPr>
      <t>Please choose which option you would like to use.</t>
    </r>
  </si>
  <si>
    <t>SBA PPP Loan Forgiveness Application Page</t>
  </si>
  <si>
    <r>
      <t>Table 1</t>
    </r>
    <r>
      <rPr>
        <i/>
        <sz val="12"/>
        <rFont val="Calibri"/>
        <family val="2"/>
        <scheme val="minor"/>
      </rPr>
      <t xml:space="preserve"> </t>
    </r>
    <r>
      <rPr>
        <i/>
        <sz val="11"/>
        <rFont val="Calibri"/>
        <family val="2"/>
        <scheme val="minor"/>
      </rPr>
      <t xml:space="preserve">– Please complete this information for each employee who was employed by you at </t>
    </r>
    <r>
      <rPr>
        <b/>
        <i/>
        <sz val="11"/>
        <rFont val="Calibri"/>
        <family val="2"/>
        <scheme val="minor"/>
      </rPr>
      <t>any point</t>
    </r>
    <r>
      <rPr>
        <i/>
        <sz val="11"/>
        <rFont val="Calibri"/>
        <family val="2"/>
        <scheme val="minor"/>
      </rPr>
      <t xml:space="preserve"> during the Covered Period whose principal place of residence was in the United States. Do not include any independent contractors, owner-employees, self-employed individuals. </t>
    </r>
  </si>
  <si>
    <r>
      <t xml:space="preserve">Cash Compensation – </t>
    </r>
    <r>
      <rPr>
        <sz val="11"/>
        <rFont val="Calibri"/>
        <family val="2"/>
        <scheme val="minor"/>
      </rPr>
      <t xml:space="preserve">Enter the sum of gross salary, gross wages, gross tips, gross commissions, paid leave (vacation, family, medical or sick leave, not including leave covered by Families First Coronavirus Response Act), and allowances for dismissal or separation paid or incurred during the Covered Period. For each individual employee, the total amount of cash compensation eligible for forgiveness may not exceed an annual salary of $100,000, as prorated for the Covered Period.  For example, for an 8-week Covered Period, the maximum is $15,385, for a 24-week Covered Period, the maximum is $46,164. This proration will be completed automatically in the adjacent field within this workbook. </t>
    </r>
  </si>
  <si>
    <r>
      <rPr>
        <b/>
        <sz val="11"/>
        <rFont val="Calibri"/>
        <family val="2"/>
        <scheme val="minor"/>
      </rPr>
      <t>Adjusted Cash Compensation ($100,000 Limit)</t>
    </r>
    <r>
      <rPr>
        <sz val="11"/>
        <rFont val="Calibri"/>
        <family val="2"/>
        <scheme val="minor"/>
      </rPr>
      <t xml:space="preserve"> - This field is automatically calculated and will limit the compensation for the Covered Period to an amount less than or equal to $100,000 as prorated for the Covered Period. This calculation is dependent on the answers to Question 2. </t>
    </r>
  </si>
  <si>
    <r>
      <t xml:space="preserve">Average Hours Paid/Week – </t>
    </r>
    <r>
      <rPr>
        <sz val="11"/>
        <rFont val="Calibri"/>
        <family val="2"/>
        <scheme val="minor"/>
      </rPr>
      <t>If using the "standard" calculation of Average FTE (see Question 3 on the Schedule A Worksheet tab), enter the average number of hours paid per week for the Covered Period. This will provide the Average FTE calculation in the adjacent cell.</t>
    </r>
  </si>
  <si>
    <r>
      <t xml:space="preserve">SBA Note: </t>
    </r>
    <r>
      <rPr>
        <sz val="11"/>
        <color theme="1"/>
        <rFont val="Calibri"/>
        <family val="2"/>
        <scheme val="minor"/>
      </rPr>
      <t xml:space="preserve">This calculation will be used to determine whether the Borrower’s loan forgiveness amount must be reduced due to a statutory requirement concerning reductions in full-time equivalent employees. Borrowers are eligible for loan forgiveness for certain expenditures during the Covered Period. However, the actual loan forgiveness amount that the Borrower will receive may be less, depending on whether the Borrower’s average weekly number of FTE employees during the Covered Period was less than during the Borrower’s chosen reference period. The Borrower is </t>
    </r>
    <r>
      <rPr>
        <u/>
        <sz val="11"/>
        <color theme="1"/>
        <rFont val="Calibri"/>
        <family val="2"/>
        <scheme val="minor"/>
      </rPr>
      <t>exempt</t>
    </r>
    <r>
      <rPr>
        <sz val="11"/>
        <color theme="1"/>
        <rFont val="Calibri"/>
        <family val="2"/>
        <scheme val="minor"/>
      </rPr>
      <t xml:space="preserve"> from such a reduction if any of the FTE Reduction Safe Harbors apply. </t>
    </r>
    <r>
      <rPr>
        <i/>
        <sz val="11"/>
        <color theme="1"/>
        <rFont val="Calibri"/>
        <family val="2"/>
        <scheme val="minor"/>
      </rPr>
      <t xml:space="preserve">The FTE Safe Harbor calculations will be completed in the electronic forgiveness application. </t>
    </r>
  </si>
  <si>
    <r>
      <t xml:space="preserve">Salary/Hourly Wage Reductions – </t>
    </r>
    <r>
      <rPr>
        <sz val="11"/>
        <rFont val="Calibri"/>
        <family val="2"/>
        <scheme val="minor"/>
      </rPr>
      <t>This section will only be completed if you answer No to Question 1 which would indicate that at least one of your employees had their pay reduced by more than 25% ; if you answered Yes to this question, please skip to Table 2. Completion of these fields is only required to determine whether to reduce the amount of loan forgiveness for which you are eligible. You are required to complete this section only for employees whose salaries or hourly wages were reduced by more than 25% during the Covered Period as compared to the most recent full quarter before the Covered Period.</t>
    </r>
  </si>
  <si>
    <t xml:space="preserve">SBA Note: This calculation will be used to determine whether the Borrower's loan forgiveness amount must be reduced due to a statutory requirement concerning reductions in employee salary and wages. Borrowers are eligible for loan forgiveness for certain expenditures during the Covered Period. However, the actual amount of loan forgiveness the Borrower will receive may be less, depending on whether the salary or hourly wages of certain employees during the Covered Period was less than during the most recent full quarter before the Covered Period. If the Borrower restored salary/hourly wage levels, the Borrower may be eligible for elimination of the Salary/Hourly Wage Reduction amount. </t>
  </si>
  <si>
    <r>
      <t xml:space="preserve">Annual Average Salary or Hourly Wage – </t>
    </r>
    <r>
      <rPr>
        <sz val="11"/>
        <rFont val="Calibri"/>
        <family val="2"/>
        <scheme val="minor"/>
      </rPr>
      <t xml:space="preserve">For the following columns, please enter either a.) the </t>
    </r>
    <r>
      <rPr>
        <b/>
        <sz val="11"/>
        <rFont val="Calibri"/>
        <family val="2"/>
        <scheme val="minor"/>
      </rPr>
      <t>hourly pay rate</t>
    </r>
    <r>
      <rPr>
        <sz val="11"/>
        <rFont val="Calibri"/>
        <family val="2"/>
        <scheme val="minor"/>
      </rPr>
      <t xml:space="preserve"> during the Covered Period or b.) the </t>
    </r>
    <r>
      <rPr>
        <b/>
        <sz val="11"/>
        <rFont val="Calibri"/>
        <family val="2"/>
        <scheme val="minor"/>
      </rPr>
      <t>annual salary</t>
    </r>
    <r>
      <rPr>
        <sz val="11"/>
        <rFont val="Calibri"/>
        <family val="2"/>
        <scheme val="minor"/>
      </rPr>
      <t xml:space="preserve"> of the employee (</t>
    </r>
    <r>
      <rPr>
        <i/>
        <sz val="11"/>
        <rFont val="Calibri"/>
        <family val="2"/>
        <scheme val="minor"/>
      </rPr>
      <t>Note: no entry is required for the two Checkpoint columns)</t>
    </r>
    <r>
      <rPr>
        <sz val="11"/>
        <rFont val="Calibri"/>
        <family val="2"/>
        <scheme val="minor"/>
      </rPr>
      <t>:</t>
    </r>
  </si>
  <si>
    <r>
      <t>·</t>
    </r>
    <r>
      <rPr>
        <sz val="7"/>
        <rFont val="Times New Roman"/>
        <family val="1"/>
      </rPr>
      <t xml:space="preserve">         </t>
    </r>
    <r>
      <rPr>
        <b/>
        <sz val="11"/>
        <rFont val="Calibri"/>
        <family val="2"/>
        <scheme val="minor"/>
      </rPr>
      <t>Salary/Wages Covered Period –</t>
    </r>
    <r>
      <rPr>
        <sz val="11"/>
        <rFont val="Calibri"/>
        <family val="2"/>
        <scheme val="minor"/>
      </rPr>
      <t xml:space="preserve"> </t>
    </r>
    <r>
      <rPr>
        <i/>
        <sz val="11"/>
        <rFont val="Calibri"/>
        <family val="2"/>
        <scheme val="minor"/>
      </rPr>
      <t>Note: This cell will fill automatically based on the Cash Compensation, Average Hours Worked and Pay Method. If for some reason this calculation is incorrect, it can be overwritten. This should show the average annual salary or hourly wage during Covered Period.</t>
    </r>
  </si>
  <si>
    <r>
      <t>·</t>
    </r>
    <r>
      <rPr>
        <sz val="7"/>
        <rFont val="Times New Roman"/>
        <family val="1"/>
      </rPr>
      <t xml:space="preserve">         </t>
    </r>
    <r>
      <rPr>
        <b/>
        <sz val="11"/>
        <rFont val="Calibri"/>
        <family val="2"/>
        <scheme val="minor"/>
      </rPr>
      <t>Salary/Wages Prior Quarter -</t>
    </r>
    <r>
      <rPr>
        <sz val="11"/>
        <rFont val="Calibri"/>
        <family val="2"/>
        <scheme val="minor"/>
      </rPr>
      <t xml:space="preserve"> Enter average annual salary or hourly wage for the most recent full quarter before the Covered Period</t>
    </r>
  </si>
  <si>
    <r>
      <t>·</t>
    </r>
    <r>
      <rPr>
        <sz val="7"/>
        <color theme="1"/>
        <rFont val="Times New Roman"/>
        <family val="1"/>
      </rPr>
      <t xml:space="preserve">         </t>
    </r>
    <r>
      <rPr>
        <b/>
        <sz val="11"/>
        <color theme="1"/>
        <rFont val="Calibri"/>
        <family val="2"/>
        <scheme val="minor"/>
      </rPr>
      <t>Avg Hours Worked / Week for Prior Quarter</t>
    </r>
  </si>
  <si>
    <r>
      <t>·</t>
    </r>
    <r>
      <rPr>
        <sz val="7"/>
        <rFont val="Times New Roman"/>
        <family val="1"/>
      </rPr>
      <t xml:space="preserve">         </t>
    </r>
    <r>
      <rPr>
        <b/>
        <sz val="11"/>
        <rFont val="Calibri"/>
        <family val="2"/>
        <scheme val="minor"/>
      </rPr>
      <t xml:space="preserve">Salary/Wages on Dec. 31, 2020 or Last Day of Covered Period – </t>
    </r>
    <r>
      <rPr>
        <sz val="11"/>
        <rFont val="Calibri"/>
        <family val="2"/>
        <scheme val="minor"/>
      </rPr>
      <t xml:space="preserve">Enter the average annual salary or hourly wage as of (a) for a PPP loan made before December 27, 2020,  December 31, 2020  of (b) for a PPP loan made after December 27, 2020, the last day of the Covered Period. </t>
    </r>
    <r>
      <rPr>
        <b/>
        <sz val="11"/>
        <rFont val="Calibri"/>
        <family val="2"/>
        <scheme val="minor"/>
      </rPr>
      <t xml:space="preserve"> </t>
    </r>
    <r>
      <rPr>
        <i/>
        <sz val="11"/>
        <rFont val="Calibri"/>
        <family val="2"/>
        <scheme val="minor"/>
      </rPr>
      <t>Note: If salary/hourly wages that were reduced as a result of the Pandemic are reinstated to at least the level of pay from the most recent full quarter before the covered period, the Borrower will have been deemed to meet the Salary/Hourly Wage Reduction Safe Harbor and the amount calculated in the Salary/Hourly Wage Reduction cell for this employee will be $0.</t>
    </r>
  </si>
  <si>
    <r>
      <t>Table 2</t>
    </r>
    <r>
      <rPr>
        <i/>
        <sz val="12"/>
        <rFont val="Calibri"/>
        <family val="2"/>
        <scheme val="minor"/>
      </rPr>
      <t xml:space="preserve"> </t>
    </r>
    <r>
      <rPr>
        <i/>
        <sz val="11"/>
        <rFont val="Calibri"/>
        <family val="2"/>
        <scheme val="minor"/>
      </rPr>
      <t>– Please complete this information for each employee who was employed by you at any point during the Covered Period, whose principal place of residence was in the United States, and whose cash compensation exceeded $100,000 in 2019. Do not include any independent contractors, owner-employees, self-employed individuals or partners.</t>
    </r>
  </si>
  <si>
    <r>
      <t xml:space="preserve">Cash Compensation – </t>
    </r>
    <r>
      <rPr>
        <sz val="11"/>
        <rFont val="Calibri"/>
        <family val="2"/>
        <scheme val="minor"/>
      </rPr>
      <t xml:space="preserve">Enter the sum of gross salary, wages, tips, and/or commissions, paid leave (vacation, family, medical or sick leave, not including leave covered by Families First Coronavirus Response Act), and allowances for dismissal or separation paid or incurred during the Covered Period. For each individual employee, the total amount of cash compensation eligible for forgiveness may not exceed an annual salary of $100,000, as prorated for the Covered Period; this proration will be completed automatically in the adjacent field. </t>
    </r>
  </si>
  <si>
    <r>
      <rPr>
        <b/>
        <sz val="11"/>
        <rFont val="Calibri"/>
        <family val="2"/>
        <scheme val="minor"/>
      </rPr>
      <t>Adjusted Cash Compensation ($100,000 Limit)</t>
    </r>
    <r>
      <rPr>
        <sz val="11"/>
        <rFont val="Calibri"/>
        <family val="2"/>
        <scheme val="minor"/>
      </rPr>
      <t xml:space="preserve"> - This field is automatically calculated and will limit the compensation for the Covered Period to an amount less than or equal to $100,000 as prorated for the Covered Period. This calculation is dependent on the answers to Question 2 . For example, for an 8-week Covered Period, the maximum is $15,385, for a 24-week Covered Period, the maximum is $46,164.</t>
    </r>
  </si>
  <si>
    <r>
      <t xml:space="preserve">Average Hours Paid/Week – </t>
    </r>
    <r>
      <rPr>
        <sz val="11"/>
        <rFont val="Calibri"/>
        <family val="2"/>
        <scheme val="minor"/>
      </rPr>
      <t>Enter the average number of hours paid per week for the Covered Period. This will provide the Average FTE calculation in the adjacent cell.</t>
    </r>
  </si>
  <si>
    <r>
      <t xml:space="preserve">SBA Note: </t>
    </r>
    <r>
      <rPr>
        <sz val="11"/>
        <rFont val="Calibri"/>
        <family val="2"/>
        <scheme val="minor"/>
      </rPr>
      <t xml:space="preserve">This calculation will be used to determine whether the Borrower’s loan forgiveness amount must be reduced due to a statutory requirement concerning reductions in full-time equivalent employees. Borrowers are eligible for loan forgiveness for certain expenditures during the Covered Period. However, the actual loan forgiveness amount that the Borrower will receive may be less, depending on whether the Borrower’s average weekly number of FTE employees during the Covered Period  was less than during the Borrower’s chosen reference period. The Borrower is </t>
    </r>
    <r>
      <rPr>
        <u/>
        <sz val="11"/>
        <rFont val="Calibri"/>
        <family val="2"/>
        <scheme val="minor"/>
      </rPr>
      <t>exempt</t>
    </r>
    <r>
      <rPr>
        <sz val="11"/>
        <rFont val="Calibri"/>
        <family val="2"/>
        <scheme val="minor"/>
      </rPr>
      <t xml:space="preserve"> from such a reduction if either of the FTE Reduction Safe Harbors apply. </t>
    </r>
    <r>
      <rPr>
        <i/>
        <sz val="11"/>
        <rFont val="Calibri"/>
        <family val="2"/>
        <scheme val="minor"/>
      </rPr>
      <t xml:space="preserve">The FTE Safe Harbor calculations will be completed in the electronic forgiveness application. </t>
    </r>
  </si>
  <si>
    <r>
      <t xml:space="preserve">Cash Compensation (Covered Period) – </t>
    </r>
    <r>
      <rPr>
        <sz val="11"/>
        <rFont val="Calibri"/>
        <family val="2"/>
        <scheme val="minor"/>
      </rPr>
      <t xml:space="preserve">Enter the sum of gross salary, wages, tips, and/or commissions, paid leave (vacation, family, medical or sick leave, not including leave covered by Families First Coronavirus Response Act), and allowances for dismissal or separation paid or incurred during the Covered Period. </t>
    </r>
  </si>
  <si>
    <r>
      <t xml:space="preserve">Reported Compensation – </t>
    </r>
    <r>
      <rPr>
        <sz val="11"/>
        <rFont val="Calibri"/>
        <family val="2"/>
        <scheme val="minor"/>
      </rPr>
      <t>The amount is calculated by using the lesser of a.) the actual amount of cash compensation during the covered period, b.) the prorated equivalent of the applicable 2019 compensation capped at the 2.5-month equivalent, or c.) $20,833.</t>
    </r>
  </si>
  <si>
    <r>
      <rPr>
        <b/>
        <sz val="11"/>
        <rFont val="Calibri"/>
        <family val="2"/>
        <scheme val="minor"/>
      </rPr>
      <t>Offer to Rehire Rejected -</t>
    </r>
    <r>
      <rPr>
        <sz val="11"/>
        <rFont val="Calibri"/>
        <family val="2"/>
        <scheme val="minor"/>
      </rPr>
      <t xml:space="preserve"> Indicate the FTE of any positions for which the Borrower made a good-faith, written offer to rehire an individual who was an employee on February 15, 2020 and the Borrower was unable to hire similarly qualified employees for unfilled positions on or beforee (a) December 31, 2020, for a PPP loan made before December 27, 2020 or (b) the last day of the Covered Period, for a PPP loan made after December 27, 2020.</t>
    </r>
  </si>
  <si>
    <r>
      <rPr>
        <b/>
        <sz val="11"/>
        <rFont val="Calibri"/>
        <family val="2"/>
        <scheme val="minor"/>
      </rPr>
      <t>Offer to Restore Hours Rejected</t>
    </r>
    <r>
      <rPr>
        <sz val="11"/>
        <rFont val="Calibri"/>
        <family val="2"/>
        <scheme val="minor"/>
      </rPr>
      <t xml:space="preserve"> - Indicate the FTE of any positions for which the Borrower made a good-faith, written offer to restore any reduction in hours, at the same salary or wages, during the Covered Period and the employee rejected the offer</t>
    </r>
  </si>
  <si>
    <r>
      <rPr>
        <b/>
        <sz val="11"/>
        <rFont val="Calibri"/>
        <family val="2"/>
        <scheme val="minor"/>
      </rPr>
      <t>Firing for Cause -</t>
    </r>
    <r>
      <rPr>
        <sz val="11"/>
        <rFont val="Calibri"/>
        <family val="2"/>
        <scheme val="minor"/>
      </rPr>
      <t xml:space="preserve"> Indicate the FTE of any employees who during the Covered Period were fired for cause</t>
    </r>
  </si>
  <si>
    <r>
      <rPr>
        <b/>
        <sz val="11"/>
        <rFont val="Calibri"/>
        <family val="2"/>
        <scheme val="minor"/>
      </rPr>
      <t xml:space="preserve">Voluntary Resignation - </t>
    </r>
    <r>
      <rPr>
        <sz val="11"/>
        <rFont val="Calibri"/>
        <family val="2"/>
        <scheme val="minor"/>
      </rPr>
      <t>Indicate the FTE of any employees who during the Covered Period voluntarily resigned</t>
    </r>
  </si>
  <si>
    <r>
      <rPr>
        <b/>
        <sz val="11"/>
        <rFont val="Calibri"/>
        <family val="2"/>
        <scheme val="minor"/>
      </rPr>
      <t>Voluntary Reduction in Hours -</t>
    </r>
    <r>
      <rPr>
        <sz val="11"/>
        <rFont val="Calibri"/>
        <family val="2"/>
        <scheme val="minor"/>
      </rPr>
      <t xml:space="preserve"> Indicate the FTE of any employees who during the Covered Period voluntarily requested and received a reduction of their hours</t>
    </r>
  </si>
  <si>
    <t>Avg Hours Worked / Week
Most Recent Quarter</t>
  </si>
  <si>
    <t>Salary/Wages on Dec. 31, 2020 or End of Covered Period</t>
  </si>
  <si>
    <t>Salary/Wages
Most Recent Quarter</t>
  </si>
  <si>
    <r>
      <t xml:space="preserve">This worksheet calculates compensation paid to Employees and Owners during the Covered Period and determines the level of FTE reduction, if applicable. This worksheet should be completed by all Regions Borrowers wishing to use this workbook.  
To begin, click the green shaded cells beside each Question, click the drop down box arrows, and select the applicable option. Note that the contents of the worksheet may change depending upon the selected answers. </t>
    </r>
    <r>
      <rPr>
        <b/>
        <sz val="11"/>
        <rFont val="Calibri"/>
        <family val="2"/>
        <scheme val="minor"/>
      </rPr>
      <t xml:space="preserve">Once you completely answer the Questions, additional rows consisting of Schedule A Tables 1-4 will appear. </t>
    </r>
    <r>
      <rPr>
        <sz val="11"/>
        <rFont val="Calibri"/>
        <family val="2"/>
        <scheme val="minor"/>
      </rPr>
      <t xml:space="preserve"> Complete the remaining green shaded cells after you have answered all questions. There are links to instructions for each of the Schedule A Tables embedded in the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</si>
</sst>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quot;$&quot;#,##0"/>
  </numFmts>
  <fonts count="35"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sz val="11"/>
      <color theme="1"/>
      <name val="Symbol"/>
      <family val="1"/>
      <charset val="2"/>
    </font>
    <font>
      <sz val="7"/>
      <color theme="1"/>
      <name val="Times New Roman"/>
      <family val="1"/>
    </font>
    <font>
      <sz val="11"/>
      <name val="Calibri"/>
      <family val="2"/>
      <scheme val="minor"/>
    </font>
    <font>
      <sz val="14"/>
      <color theme="1"/>
      <name val="Calibri"/>
      <family val="2"/>
      <scheme val="minor"/>
    </font>
    <font>
      <b/>
      <sz val="18"/>
      <name val="Calibri"/>
      <family val="2"/>
      <scheme val="minor"/>
    </font>
    <font>
      <i/>
      <u/>
      <sz val="11"/>
      <color theme="10"/>
      <name val="Calibri"/>
      <family val="2"/>
      <scheme val="minor"/>
    </font>
    <font>
      <i/>
      <sz val="11"/>
      <name val="Calibri"/>
      <family val="2"/>
      <scheme val="minor"/>
    </font>
    <font>
      <b/>
      <sz val="16"/>
      <name val="Calibri"/>
      <family val="2"/>
      <scheme val="minor"/>
    </font>
    <font>
      <b/>
      <sz val="14"/>
      <name val="Calibri"/>
      <family val="2"/>
      <scheme val="minor"/>
    </font>
    <font>
      <i/>
      <u/>
      <sz val="11"/>
      <color theme="1"/>
      <name val="Calibri"/>
      <family val="2"/>
      <scheme val="minor"/>
    </font>
    <font>
      <u/>
      <sz val="18"/>
      <color theme="1"/>
      <name val="Calibri"/>
      <family val="2"/>
      <scheme val="minor"/>
    </font>
    <font>
      <sz val="18"/>
      <color theme="1"/>
      <name val="Calibri"/>
      <family val="2"/>
      <scheme val="minor"/>
    </font>
    <font>
      <b/>
      <sz val="16"/>
      <color theme="1"/>
      <name val="Calibri"/>
      <family val="2"/>
      <scheme val="minor"/>
    </font>
    <font>
      <b/>
      <sz val="12"/>
      <color theme="0"/>
      <name val="Calibri"/>
      <family val="2"/>
      <scheme val="minor"/>
    </font>
    <font>
      <b/>
      <sz val="12"/>
      <name val="Calibri"/>
      <family val="2"/>
      <scheme val="minor"/>
    </font>
    <font>
      <u/>
      <sz val="11"/>
      <color theme="1"/>
      <name val="Calibri"/>
      <family val="2"/>
      <scheme val="minor"/>
    </font>
    <font>
      <b/>
      <i/>
      <sz val="14"/>
      <color theme="1"/>
      <name val="Calibri"/>
      <family val="2"/>
      <scheme val="minor"/>
    </font>
    <font>
      <b/>
      <sz val="11"/>
      <color rgb="FFFF0000"/>
      <name val="Calibri"/>
      <family val="2"/>
      <scheme val="minor"/>
    </font>
    <font>
      <b/>
      <sz val="11"/>
      <name val="Calibri"/>
      <family val="2"/>
      <scheme val="minor"/>
    </font>
    <font>
      <sz val="12"/>
      <name val="Calibri"/>
      <family val="2"/>
      <scheme val="minor"/>
    </font>
    <font>
      <u/>
      <sz val="11"/>
      <name val="Calibri"/>
      <family val="2"/>
      <scheme val="minor"/>
    </font>
    <font>
      <u/>
      <sz val="16"/>
      <color theme="10"/>
      <name val="Calibri"/>
      <family val="2"/>
      <scheme val="minor"/>
    </font>
    <font>
      <i/>
      <u/>
      <sz val="11"/>
      <name val="Calibri"/>
      <family val="2"/>
      <scheme val="minor"/>
    </font>
    <font>
      <sz val="11"/>
      <name val="Symbol"/>
      <family val="1"/>
      <charset val="2"/>
    </font>
    <font>
      <sz val="7"/>
      <name val="Times New Roman"/>
      <family val="1"/>
    </font>
    <font>
      <b/>
      <i/>
      <sz val="12"/>
      <name val="Calibri"/>
      <family val="2"/>
      <scheme val="minor"/>
    </font>
    <font>
      <i/>
      <sz val="12"/>
      <name val="Calibri"/>
      <family val="2"/>
      <scheme val="minor"/>
    </font>
    <font>
      <b/>
      <i/>
      <sz val="11"/>
      <name val="Calibri"/>
      <family val="2"/>
      <scheme val="minor"/>
    </font>
    <font>
      <sz val="10"/>
      <color theme="1"/>
      <name val="Calibri"/>
      <family val="2"/>
      <scheme val="minor"/>
    </font>
    <font>
      <sz val="14"/>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lightUp"/>
    </fill>
    <fill>
      <patternFill patternType="solid">
        <fgColor rgb="FF92D050"/>
        <bgColor indexed="64"/>
      </patternFill>
    </fill>
    <fill>
      <patternFill patternType="solid">
        <fgColor theme="9" tint="0.59996337778862885"/>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top style="medium">
        <color indexed="64"/>
      </top>
      <bottom/>
      <diagonal/>
    </border>
    <border>
      <left/>
      <right style="thin">
        <color theme="0"/>
      </right>
      <top style="thin">
        <color theme="0"/>
      </top>
      <bottom style="thin">
        <color theme="0"/>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5">
    <xf numFmtId="0" fontId="0" fillId="0" borderId="0" xfId="0"/>
    <xf numFmtId="0" fontId="0" fillId="0" borderId="0" xfId="0" applyAlignment="1">
      <alignment wrapText="1"/>
    </xf>
    <xf numFmtId="0" fontId="0" fillId="2" borderId="0" xfId="0" applyFill="1" applyProtection="1">
      <protection locked="0"/>
    </xf>
    <xf numFmtId="165" fontId="0" fillId="0" borderId="0" xfId="0" applyNumberFormat="1"/>
    <xf numFmtId="164" fontId="0" fillId="0" borderId="0" xfId="0" applyNumberFormat="1"/>
    <xf numFmtId="2" fontId="0" fillId="0" borderId="0" xfId="0" applyNumberFormat="1"/>
    <xf numFmtId="0" fontId="1" fillId="0" borderId="0" xfId="0" applyFont="1"/>
    <xf numFmtId="165" fontId="0" fillId="0" borderId="1" xfId="0" applyNumberFormat="1" applyBorder="1" applyAlignment="1">
      <alignment horizontal="right"/>
    </xf>
    <xf numFmtId="164" fontId="1" fillId="0" borderId="2" xfId="0" applyNumberFormat="1" applyFont="1" applyBorder="1" applyAlignment="1">
      <alignment horizontal="right"/>
    </xf>
    <xf numFmtId="165" fontId="1" fillId="0" borderId="2" xfId="0" applyNumberFormat="1" applyFont="1" applyBorder="1" applyAlignment="1">
      <alignment horizontal="right"/>
    </xf>
    <xf numFmtId="0" fontId="1" fillId="0" borderId="2" xfId="0" applyFont="1" applyBorder="1" applyAlignment="1">
      <alignment horizontal="right"/>
    </xf>
    <xf numFmtId="165" fontId="0" fillId="0" borderId="1" xfId="0" applyNumberFormat="1" applyBorder="1"/>
    <xf numFmtId="164" fontId="1" fillId="0" borderId="0" xfId="0" applyNumberFormat="1" applyFont="1" applyBorder="1" applyAlignment="1">
      <alignment horizontal="right"/>
    </xf>
    <xf numFmtId="164" fontId="0" fillId="0" borderId="0" xfId="0" applyNumberFormat="1" applyFont="1" applyBorder="1" applyAlignment="1">
      <alignment wrapText="1"/>
    </xf>
    <xf numFmtId="0" fontId="0" fillId="0" borderId="5" xfId="0" applyBorder="1"/>
    <xf numFmtId="0" fontId="0" fillId="0" borderId="6" xfId="0" applyBorder="1"/>
    <xf numFmtId="0" fontId="0" fillId="0" borderId="8" xfId="0" applyBorder="1"/>
    <xf numFmtId="0" fontId="0" fillId="0" borderId="3" xfId="0" applyBorder="1" applyAlignment="1">
      <alignment wrapText="1"/>
    </xf>
    <xf numFmtId="0" fontId="0" fillId="0" borderId="3" xfId="0" applyBorder="1"/>
    <xf numFmtId="0" fontId="0" fillId="0" borderId="3" xfId="0" applyBorder="1" applyAlignment="1">
      <alignment horizontal="center" wrapText="1"/>
    </xf>
    <xf numFmtId="0" fontId="1" fillId="0" borderId="3" xfId="0" applyFont="1" applyBorder="1" applyAlignment="1">
      <alignment horizontal="center" wrapText="1"/>
    </xf>
    <xf numFmtId="0" fontId="0" fillId="0" borderId="9" xfId="0" applyBorder="1" applyAlignment="1">
      <alignment horizontal="center" wrapText="1"/>
    </xf>
    <xf numFmtId="165" fontId="1" fillId="0" borderId="0" xfId="0" applyNumberFormat="1" applyFont="1" applyBorder="1" applyAlignment="1">
      <alignment horizontal="right"/>
    </xf>
    <xf numFmtId="0" fontId="1" fillId="0" borderId="0" xfId="0" applyFont="1" applyBorder="1" applyAlignment="1">
      <alignment horizontal="right"/>
    </xf>
    <xf numFmtId="0" fontId="1" fillId="0" borderId="0" xfId="0" applyFont="1" applyAlignment="1">
      <alignment vertical="center" wrapText="1"/>
    </xf>
    <xf numFmtId="0" fontId="3" fillId="0" borderId="0" xfId="0" applyFont="1" applyAlignment="1">
      <alignment vertical="top" wrapText="1"/>
    </xf>
    <xf numFmtId="0" fontId="2" fillId="0" borderId="0" xfId="0" applyFont="1" applyAlignment="1">
      <alignment vertical="center" wrapText="1"/>
    </xf>
    <xf numFmtId="0" fontId="5" fillId="0" borderId="0" xfId="0" applyFont="1" applyAlignment="1">
      <alignment horizontal="left" vertical="center" wrapText="1" indent="3"/>
    </xf>
    <xf numFmtId="0" fontId="0" fillId="0" borderId="0" xfId="0" applyAlignment="1">
      <alignment vertical="top" wrapText="1"/>
    </xf>
    <xf numFmtId="0" fontId="8" fillId="2" borderId="0" xfId="0" applyFont="1" applyFill="1" applyAlignment="1" applyProtection="1">
      <alignment horizontal="center" vertical="center"/>
      <protection locked="0"/>
    </xf>
    <xf numFmtId="0" fontId="0" fillId="2" borderId="0" xfId="0" applyFill="1" applyAlignment="1" applyProtection="1">
      <alignment wrapText="1"/>
      <protection locked="0"/>
    </xf>
    <xf numFmtId="0" fontId="0" fillId="2" borderId="0" xfId="0" applyFill="1" applyBorder="1" applyProtection="1">
      <protection locked="0"/>
    </xf>
    <xf numFmtId="0" fontId="0" fillId="2" borderId="0" xfId="0" applyFill="1" applyBorder="1" applyAlignment="1" applyProtection="1">
      <alignment wrapText="1"/>
      <protection locked="0"/>
    </xf>
    <xf numFmtId="165" fontId="0" fillId="0" borderId="0" xfId="0" applyNumberFormat="1" applyBorder="1"/>
    <xf numFmtId="2" fontId="1" fillId="0" borderId="0" xfId="0" applyNumberFormat="1" applyFont="1" applyBorder="1" applyAlignment="1">
      <alignment horizontal="center" wrapText="1"/>
    </xf>
    <xf numFmtId="165" fontId="0" fillId="0" borderId="10" xfId="0" applyNumberFormat="1" applyBorder="1"/>
    <xf numFmtId="165" fontId="0" fillId="0" borderId="11" xfId="0" applyNumberFormat="1" applyBorder="1" applyAlignment="1">
      <alignment horizontal="right"/>
    </xf>
    <xf numFmtId="0" fontId="0" fillId="0" borderId="0" xfId="0" applyFont="1"/>
    <xf numFmtId="165" fontId="0" fillId="0" borderId="11" xfId="0" applyNumberFormat="1" applyBorder="1"/>
    <xf numFmtId="0" fontId="0" fillId="0" borderId="7" xfId="0" applyBorder="1"/>
    <xf numFmtId="0" fontId="4" fillId="0" borderId="0" xfId="1" applyProtection="1">
      <protection locked="0"/>
    </xf>
    <xf numFmtId="164" fontId="0" fillId="0" borderId="0" xfId="0" applyNumberFormat="1" applyFill="1" applyProtection="1"/>
    <xf numFmtId="2" fontId="0" fillId="0" borderId="0" xfId="0" applyNumberFormat="1" applyFill="1" applyProtection="1"/>
    <xf numFmtId="0" fontId="4" fillId="0" borderId="0" xfId="1" applyAlignment="1" applyProtection="1">
      <alignment vertical="top" wrapText="1"/>
      <protection locked="0"/>
    </xf>
    <xf numFmtId="0" fontId="0" fillId="0" borderId="0" xfId="0" applyBorder="1" applyAlignment="1">
      <alignment horizontal="center" wrapText="1"/>
    </xf>
    <xf numFmtId="0" fontId="1" fillId="0" borderId="0" xfId="0" applyFont="1" applyAlignment="1">
      <alignment wrapText="1"/>
    </xf>
    <xf numFmtId="0" fontId="16" fillId="0" borderId="0" xfId="0" applyFont="1"/>
    <xf numFmtId="0" fontId="17" fillId="0" borderId="0" xfId="0" applyFont="1"/>
    <xf numFmtId="0" fontId="0" fillId="0" borderId="0" xfId="0" applyBorder="1"/>
    <xf numFmtId="0" fontId="10" fillId="4" borderId="4" xfId="1" applyFont="1" applyFill="1" applyBorder="1" applyAlignment="1" applyProtection="1">
      <protection locked="0"/>
    </xf>
    <xf numFmtId="0" fontId="10" fillId="4" borderId="15" xfId="1" applyFont="1" applyFill="1" applyBorder="1" applyAlignment="1" applyProtection="1">
      <protection locked="0"/>
    </xf>
    <xf numFmtId="0" fontId="10" fillId="4" borderId="16" xfId="1" applyFont="1" applyFill="1" applyBorder="1" applyAlignment="1" applyProtection="1">
      <protection locked="0"/>
    </xf>
    <xf numFmtId="0" fontId="10" fillId="4" borderId="6" xfId="1" applyFont="1" applyFill="1" applyBorder="1" applyAlignment="1" applyProtection="1">
      <protection locked="0"/>
    </xf>
    <xf numFmtId="0" fontId="10" fillId="4" borderId="12" xfId="1" applyFont="1" applyFill="1" applyBorder="1" applyAlignment="1" applyProtection="1">
      <protection locked="0"/>
    </xf>
    <xf numFmtId="0" fontId="0" fillId="0" borderId="0" xfId="0" applyBorder="1" applyAlignment="1">
      <alignment wrapText="1"/>
    </xf>
    <xf numFmtId="165" fontId="0" fillId="4" borderId="4" xfId="0" applyNumberFormat="1" applyFill="1" applyBorder="1"/>
    <xf numFmtId="165" fontId="0" fillId="4" borderId="7" xfId="0" applyNumberFormat="1" applyFill="1" applyBorder="1"/>
    <xf numFmtId="0" fontId="0" fillId="2" borderId="5" xfId="0" applyFill="1" applyBorder="1" applyProtection="1">
      <protection locked="0"/>
    </xf>
    <xf numFmtId="0" fontId="0" fillId="2" borderId="6" xfId="0" applyFill="1" applyBorder="1" applyProtection="1">
      <protection locked="0"/>
    </xf>
    <xf numFmtId="165" fontId="0" fillId="0" borderId="7" xfId="0" applyNumberFormat="1" applyBorder="1"/>
    <xf numFmtId="0" fontId="0" fillId="2" borderId="14" xfId="0" applyFill="1" applyBorder="1" applyProtection="1">
      <protection locked="0"/>
    </xf>
    <xf numFmtId="165" fontId="0" fillId="0" borderId="13" xfId="0" applyNumberFormat="1" applyBorder="1"/>
    <xf numFmtId="0" fontId="0" fillId="2" borderId="8" xfId="0" applyFill="1" applyBorder="1" applyProtection="1">
      <protection locked="0"/>
    </xf>
    <xf numFmtId="0" fontId="0" fillId="2" borderId="3" xfId="0" applyFill="1" applyBorder="1" applyProtection="1">
      <protection locked="0"/>
    </xf>
    <xf numFmtId="165" fontId="0" fillId="0" borderId="9" xfId="0" applyNumberFormat="1" applyBorder="1"/>
    <xf numFmtId="0" fontId="0" fillId="0" borderId="3" xfId="0" applyBorder="1" applyAlignment="1">
      <alignment horizontal="center"/>
    </xf>
    <xf numFmtId="0" fontId="0" fillId="2" borderId="6" xfId="0" applyFill="1" applyBorder="1" applyAlignment="1" applyProtection="1">
      <alignment wrapText="1"/>
      <protection locked="0"/>
    </xf>
    <xf numFmtId="0" fontId="0" fillId="2" borderId="3" xfId="0" applyFill="1" applyBorder="1" applyAlignment="1" applyProtection="1">
      <alignment wrapText="1"/>
      <protection locked="0"/>
    </xf>
    <xf numFmtId="2" fontId="0" fillId="0" borderId="0" xfId="0" applyNumberFormat="1" applyBorder="1"/>
    <xf numFmtId="2" fontId="0" fillId="0" borderId="3" xfId="0" applyNumberFormat="1" applyBorder="1"/>
    <xf numFmtId="1" fontId="0" fillId="2" borderId="0" xfId="0" applyNumberFormat="1" applyFill="1" applyBorder="1" applyProtection="1">
      <protection locked="0"/>
    </xf>
    <xf numFmtId="1" fontId="0" fillId="2" borderId="3" xfId="0" applyNumberFormat="1" applyFill="1" applyBorder="1" applyProtection="1">
      <protection locked="0"/>
    </xf>
    <xf numFmtId="165" fontId="0" fillId="0" borderId="2" xfId="0" applyNumberFormat="1" applyBorder="1" applyAlignment="1">
      <alignment horizontal="right"/>
    </xf>
    <xf numFmtId="165" fontId="0" fillId="0" borderId="6" xfId="0" applyNumberFormat="1" applyBorder="1"/>
    <xf numFmtId="2" fontId="1" fillId="0" borderId="6" xfId="0" applyNumberFormat="1" applyFont="1" applyBorder="1" applyAlignment="1">
      <alignment horizontal="center" wrapText="1"/>
    </xf>
    <xf numFmtId="2" fontId="1" fillId="0" borderId="0" xfId="0" applyNumberFormat="1" applyFont="1" applyBorder="1" applyAlignment="1">
      <alignment horizontal="center"/>
    </xf>
    <xf numFmtId="165" fontId="0" fillId="0" borderId="3" xfId="0" applyNumberFormat="1" applyBorder="1"/>
    <xf numFmtId="2" fontId="1" fillId="0" borderId="3" xfId="0" applyNumberFormat="1" applyFont="1" applyBorder="1" applyAlignment="1">
      <alignment horizontal="center"/>
    </xf>
    <xf numFmtId="164" fontId="1" fillId="0" borderId="1" xfId="0" applyNumberFormat="1" applyFont="1" applyBorder="1" applyAlignment="1">
      <alignment horizontal="right"/>
    </xf>
    <xf numFmtId="165" fontId="1" fillId="0" borderId="1" xfId="0" applyNumberFormat="1" applyFont="1" applyBorder="1" applyAlignment="1">
      <alignment horizontal="right"/>
    </xf>
    <xf numFmtId="0" fontId="0" fillId="2" borderId="0" xfId="0" applyFill="1" applyBorder="1" applyAlignment="1" applyProtection="1">
      <protection locked="0"/>
    </xf>
    <xf numFmtId="0" fontId="0" fillId="2" borderId="3" xfId="0" applyFill="1" applyBorder="1" applyAlignment="1" applyProtection="1">
      <protection locked="0"/>
    </xf>
    <xf numFmtId="1" fontId="0" fillId="2" borderId="6" xfId="0" applyNumberFormat="1" applyFill="1" applyBorder="1" applyAlignment="1" applyProtection="1">
      <alignment wrapText="1"/>
      <protection locked="0"/>
    </xf>
    <xf numFmtId="1" fontId="0" fillId="2" borderId="0" xfId="0" applyNumberFormat="1" applyFill="1" applyBorder="1" applyAlignment="1" applyProtection="1">
      <alignment wrapText="1"/>
      <protection locked="0"/>
    </xf>
    <xf numFmtId="1" fontId="0" fillId="2" borderId="0" xfId="0" applyNumberFormat="1" applyFill="1" applyBorder="1" applyAlignment="1" applyProtection="1">
      <protection locked="0"/>
    </xf>
    <xf numFmtId="1" fontId="0" fillId="2" borderId="3" xfId="0" applyNumberFormat="1" applyFill="1" applyBorder="1" applyAlignment="1" applyProtection="1">
      <protection locked="0"/>
    </xf>
    <xf numFmtId="165" fontId="16" fillId="0" borderId="4" xfId="0" applyNumberFormat="1" applyFont="1" applyBorder="1"/>
    <xf numFmtId="166" fontId="0" fillId="2" borderId="0" xfId="0" applyNumberFormat="1" applyFill="1" applyBorder="1" applyProtection="1">
      <protection locked="0"/>
    </xf>
    <xf numFmtId="166" fontId="0" fillId="2" borderId="3" xfId="0" applyNumberFormat="1" applyFill="1" applyBorder="1" applyProtection="1">
      <protection locked="0"/>
    </xf>
    <xf numFmtId="166" fontId="0" fillId="2" borderId="0" xfId="0" applyNumberFormat="1" applyFill="1" applyProtection="1">
      <protection locked="0"/>
    </xf>
    <xf numFmtId="166" fontId="0" fillId="3" borderId="0" xfId="0" applyNumberFormat="1" applyFill="1" applyProtection="1"/>
    <xf numFmtId="166" fontId="0" fillId="0" borderId="1" xfId="0" applyNumberFormat="1" applyBorder="1" applyAlignment="1">
      <alignment horizontal="right"/>
    </xf>
    <xf numFmtId="166" fontId="0" fillId="0" borderId="11" xfId="0" applyNumberFormat="1" applyBorder="1" applyAlignment="1">
      <alignment horizontal="right"/>
    </xf>
    <xf numFmtId="166" fontId="0" fillId="4" borderId="11" xfId="0" applyNumberFormat="1" applyFill="1" applyBorder="1" applyAlignment="1">
      <alignment horizontal="right"/>
    </xf>
    <xf numFmtId="166" fontId="1" fillId="0" borderId="1" xfId="0" applyNumberFormat="1" applyFont="1" applyBorder="1" applyAlignment="1">
      <alignment horizontal="right"/>
    </xf>
    <xf numFmtId="166" fontId="0" fillId="0" borderId="1" xfId="0" applyNumberFormat="1" applyBorder="1"/>
    <xf numFmtId="166" fontId="0" fillId="0" borderId="13" xfId="0" applyNumberFormat="1" applyBorder="1"/>
    <xf numFmtId="166" fontId="0" fillId="2" borderId="6" xfId="0" applyNumberFormat="1" applyFill="1" applyBorder="1" applyAlignment="1" applyProtection="1">
      <alignment wrapText="1"/>
      <protection locked="0"/>
    </xf>
    <xf numFmtId="166" fontId="0" fillId="2" borderId="0" xfId="0" applyNumberFormat="1" applyFill="1" applyBorder="1" applyAlignment="1" applyProtection="1">
      <alignment wrapText="1"/>
      <protection locked="0"/>
    </xf>
    <xf numFmtId="166" fontId="0" fillId="2" borderId="0" xfId="0" applyNumberFormat="1" applyFill="1" applyBorder="1" applyAlignment="1" applyProtection="1">
      <protection locked="0"/>
    </xf>
    <xf numFmtId="166" fontId="0" fillId="2" borderId="3" xfId="0" applyNumberFormat="1" applyFill="1" applyBorder="1" applyAlignment="1" applyProtection="1">
      <protection locked="0"/>
    </xf>
    <xf numFmtId="166" fontId="0" fillId="2" borderId="6" xfId="0" applyNumberFormat="1" applyFill="1" applyBorder="1" applyProtection="1">
      <protection locked="0"/>
    </xf>
    <xf numFmtId="166" fontId="0" fillId="3" borderId="6" xfId="0" applyNumberFormat="1" applyFill="1" applyBorder="1" applyAlignment="1" applyProtection="1">
      <alignment wrapText="1"/>
    </xf>
    <xf numFmtId="166" fontId="0" fillId="3" borderId="0" xfId="0" applyNumberFormat="1" applyFill="1" applyBorder="1" applyProtection="1"/>
    <xf numFmtId="166" fontId="0" fillId="3" borderId="3" xfId="0" applyNumberFormat="1" applyFill="1" applyBorder="1" applyProtection="1"/>
    <xf numFmtId="166" fontId="0" fillId="2" borderId="6" xfId="0" applyNumberFormat="1" applyFill="1" applyBorder="1" applyAlignment="1" applyProtection="1">
      <alignment horizontal="center" wrapText="1"/>
      <protection locked="0"/>
    </xf>
    <xf numFmtId="166" fontId="0" fillId="2" borderId="0" xfId="0" applyNumberFormat="1" applyFill="1" applyBorder="1" applyAlignment="1" applyProtection="1">
      <alignment horizontal="center" wrapText="1"/>
      <protection locked="0"/>
    </xf>
    <xf numFmtId="166" fontId="0" fillId="2" borderId="7" xfId="0" applyNumberFormat="1" applyFill="1" applyBorder="1" applyAlignment="1" applyProtection="1">
      <alignment horizontal="center" wrapText="1"/>
      <protection locked="0"/>
    </xf>
    <xf numFmtId="166" fontId="0" fillId="2" borderId="13" xfId="0" applyNumberFormat="1" applyFill="1" applyBorder="1" applyAlignment="1" applyProtection="1">
      <alignment horizontal="center" wrapText="1"/>
      <protection locked="0"/>
    </xf>
    <xf numFmtId="166" fontId="0" fillId="2" borderId="13" xfId="0" applyNumberFormat="1" applyFill="1" applyBorder="1" applyProtection="1">
      <protection locked="0"/>
    </xf>
    <xf numFmtId="166" fontId="0" fillId="2" borderId="9" xfId="0" applyNumberFormat="1" applyFill="1" applyBorder="1" applyProtection="1">
      <protection locked="0"/>
    </xf>
    <xf numFmtId="166" fontId="0" fillId="3" borderId="0" xfId="0" applyNumberFormat="1" applyFill="1" applyAlignment="1" applyProtection="1">
      <alignment wrapText="1"/>
    </xf>
    <xf numFmtId="166" fontId="0" fillId="2" borderId="0" xfId="0" applyNumberFormat="1" applyFill="1" applyAlignment="1" applyProtection="1">
      <alignment wrapText="1"/>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3" borderId="20" xfId="0" applyFill="1" applyBorder="1"/>
    <xf numFmtId="0" fontId="18" fillId="5" borderId="23" xfId="0" applyFont="1" applyFill="1" applyBorder="1" applyAlignment="1">
      <alignment vertical="center"/>
    </xf>
    <xf numFmtId="0" fontId="18" fillId="6" borderId="11" xfId="0" applyFont="1" applyFill="1" applyBorder="1" applyAlignment="1">
      <alignment vertical="center"/>
    </xf>
    <xf numFmtId="0" fontId="0" fillId="3" borderId="19" xfId="0" applyFill="1" applyBorder="1"/>
    <xf numFmtId="0" fontId="4" fillId="6" borderId="11" xfId="1" applyFill="1" applyBorder="1"/>
    <xf numFmtId="0" fontId="18" fillId="3" borderId="0" xfId="0" applyFont="1" applyFill="1" applyAlignment="1">
      <alignment vertical="center"/>
    </xf>
    <xf numFmtId="0" fontId="19" fillId="6" borderId="25" xfId="0" applyFont="1" applyFill="1" applyBorder="1" applyAlignment="1">
      <alignment vertical="center" wrapText="1"/>
    </xf>
    <xf numFmtId="0" fontId="19" fillId="6" borderId="25" xfId="0" applyFont="1" applyFill="1" applyBorder="1" applyAlignment="1">
      <alignment vertical="center"/>
    </xf>
    <xf numFmtId="0" fontId="4" fillId="0" borderId="25" xfId="1" applyFill="1" applyBorder="1" applyAlignment="1">
      <alignment vertical="center"/>
    </xf>
    <xf numFmtId="0" fontId="0" fillId="0" borderId="25" xfId="0" applyBorder="1" applyAlignment="1">
      <alignment vertical="center" wrapText="1"/>
    </xf>
    <xf numFmtId="0" fontId="4" fillId="0" borderId="25" xfId="1" quotePrefix="1" applyFill="1" applyBorder="1" applyAlignment="1">
      <alignment vertical="center"/>
    </xf>
    <xf numFmtId="0" fontId="9" fillId="5" borderId="21" xfId="0" applyFont="1" applyFill="1" applyBorder="1" applyAlignment="1">
      <alignment vertical="top" wrapText="1"/>
    </xf>
    <xf numFmtId="0" fontId="9" fillId="0" borderId="0" xfId="0" applyFont="1" applyAlignment="1">
      <alignment horizontal="center"/>
    </xf>
    <xf numFmtId="0" fontId="0" fillId="0" borderId="8" xfId="0" applyBorder="1" applyAlignment="1">
      <alignment horizontal="center" wrapText="1"/>
    </xf>
    <xf numFmtId="166" fontId="0" fillId="0" borderId="0" xfId="0" applyNumberFormat="1" applyBorder="1"/>
    <xf numFmtId="166" fontId="0" fillId="0" borderId="3" xfId="0" applyNumberFormat="1" applyBorder="1"/>
    <xf numFmtId="0" fontId="3" fillId="0" borderId="0" xfId="0" applyFont="1" applyAlignment="1">
      <alignment vertical="center" wrapText="1"/>
    </xf>
    <xf numFmtId="0" fontId="3" fillId="0" borderId="12" xfId="0" applyFont="1" applyFill="1" applyBorder="1" applyAlignment="1">
      <alignment horizontal="right"/>
    </xf>
    <xf numFmtId="0" fontId="10" fillId="0" borderId="26" xfId="1" applyFont="1" applyFill="1" applyBorder="1" applyAlignment="1" applyProtection="1">
      <protection locked="0"/>
    </xf>
    <xf numFmtId="0" fontId="11" fillId="0" borderId="12" xfId="0" applyFont="1" applyFill="1" applyBorder="1" applyAlignment="1">
      <alignment horizontal="right"/>
    </xf>
    <xf numFmtId="0" fontId="0" fillId="0" borderId="7" xfId="0" applyBorder="1" applyAlignment="1">
      <alignment wrapText="1"/>
    </xf>
    <xf numFmtId="0" fontId="7" fillId="0" borderId="9" xfId="0" applyFont="1" applyFill="1" applyBorder="1" applyAlignment="1">
      <alignment horizontal="center" wrapText="1"/>
    </xf>
    <xf numFmtId="166" fontId="0" fillId="0" borderId="7" xfId="0" applyNumberFormat="1" applyBorder="1"/>
    <xf numFmtId="166" fontId="0" fillId="0" borderId="9" xfId="0" applyNumberFormat="1" applyBorder="1"/>
    <xf numFmtId="0" fontId="0" fillId="0" borderId="0" xfId="0" applyAlignment="1">
      <alignment vertical="top" wrapText="1"/>
    </xf>
    <xf numFmtId="0" fontId="0" fillId="0" borderId="0" xfId="0" applyFill="1"/>
    <xf numFmtId="0" fontId="7" fillId="0" borderId="0" xfId="0" applyFont="1" applyFill="1" applyAlignment="1">
      <alignment horizontal="left"/>
    </xf>
    <xf numFmtId="0" fontId="9" fillId="0" borderId="0" xfId="0" applyFont="1" applyFill="1" applyAlignment="1">
      <alignment horizontal="center"/>
    </xf>
    <xf numFmtId="0" fontId="0" fillId="0" borderId="0" xfId="0" applyFill="1" applyAlignment="1">
      <alignment wrapText="1"/>
    </xf>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Fill="1" applyAlignment="1">
      <alignment horizontal="center"/>
    </xf>
    <xf numFmtId="0" fontId="0" fillId="0" borderId="8" xfId="0" applyFill="1" applyBorder="1" applyAlignment="1">
      <alignment horizontal="center"/>
    </xf>
    <xf numFmtId="0" fontId="0" fillId="0" borderId="3" xfId="0" applyFill="1" applyBorder="1" applyAlignment="1">
      <alignment horizontal="center" wrapText="1"/>
    </xf>
    <xf numFmtId="0" fontId="0" fillId="0" borderId="3" xfId="0" applyFill="1" applyBorder="1" applyAlignment="1">
      <alignment horizontal="center"/>
    </xf>
    <xf numFmtId="0" fontId="7" fillId="0" borderId="0" xfId="0" applyFont="1" applyFill="1" applyAlignment="1">
      <alignment horizontal="center" wrapText="1"/>
    </xf>
    <xf numFmtId="0" fontId="0" fillId="0" borderId="8" xfId="0" applyFill="1" applyBorder="1" applyAlignment="1">
      <alignment wrapText="1"/>
    </xf>
    <xf numFmtId="0" fontId="1" fillId="0" borderId="3" xfId="0" applyFont="1" applyFill="1" applyBorder="1" applyAlignment="1">
      <alignment horizontal="center" wrapText="1"/>
    </xf>
    <xf numFmtId="0" fontId="0" fillId="0" borderId="9" xfId="0" applyFill="1" applyBorder="1" applyAlignment="1">
      <alignment horizontal="center" wrapText="1"/>
    </xf>
    <xf numFmtId="0" fontId="24" fillId="6" borderId="1" xfId="0" applyFont="1" applyFill="1" applyBorder="1" applyAlignment="1">
      <alignment vertical="center" wrapText="1"/>
    </xf>
    <xf numFmtId="0" fontId="7" fillId="0" borderId="25" xfId="0" applyFont="1" applyBorder="1" applyAlignment="1">
      <alignment vertical="center" wrapText="1"/>
    </xf>
    <xf numFmtId="0" fontId="7" fillId="0" borderId="3" xfId="0" applyFont="1" applyBorder="1" applyAlignment="1">
      <alignment horizontal="center" wrapText="1"/>
    </xf>
    <xf numFmtId="0" fontId="7" fillId="0" borderId="0" xfId="0" applyFont="1" applyFill="1" applyAlignment="1">
      <alignment horizontal="left" vertical="top" wrapText="1"/>
    </xf>
    <xf numFmtId="0" fontId="0" fillId="0" borderId="0" xfId="0" applyFill="1" applyAlignment="1">
      <alignment vertical="top" wrapText="1"/>
    </xf>
    <xf numFmtId="0" fontId="7" fillId="0" borderId="0" xfId="0" applyFont="1"/>
    <xf numFmtId="0" fontId="7" fillId="0" borderId="0" xfId="0" applyFont="1" applyBorder="1" applyAlignment="1">
      <alignment horizontal="left" wrapText="1"/>
    </xf>
    <xf numFmtId="0" fontId="7" fillId="0" borderId="5" xfId="0" applyFont="1" applyBorder="1" applyAlignment="1">
      <alignment wrapText="1"/>
    </xf>
    <xf numFmtId="165" fontId="7" fillId="2" borderId="7" xfId="0" applyNumberFormat="1" applyFont="1" applyFill="1" applyBorder="1" applyAlignment="1" applyProtection="1">
      <alignment vertical="center"/>
      <protection locked="0"/>
    </xf>
    <xf numFmtId="0" fontId="7" fillId="0" borderId="14" xfId="0" applyFont="1" applyBorder="1"/>
    <xf numFmtId="165" fontId="7" fillId="2" borderId="13" xfId="0" applyNumberFormat="1" applyFont="1" applyFill="1" applyBorder="1" applyAlignment="1" applyProtection="1">
      <alignment vertical="center"/>
      <protection locked="0"/>
    </xf>
    <xf numFmtId="0" fontId="7" fillId="0" borderId="8" xfId="0" applyFont="1" applyBorder="1" applyAlignment="1">
      <alignment wrapText="1"/>
    </xf>
    <xf numFmtId="0" fontId="0" fillId="0" borderId="0" xfId="0" applyFont="1" applyFill="1" applyAlignment="1">
      <alignment vertical="top" wrapText="1"/>
    </xf>
    <xf numFmtId="0" fontId="23" fillId="0" borderId="0" xfId="0" applyFont="1" applyAlignment="1">
      <alignment vertical="top" wrapText="1"/>
    </xf>
    <xf numFmtId="0" fontId="7" fillId="0" borderId="0" xfId="0" applyFont="1" applyAlignment="1">
      <alignment vertical="top" wrapText="1"/>
    </xf>
    <xf numFmtId="0" fontId="23" fillId="0" borderId="0" xfId="0" applyFont="1" applyAlignment="1">
      <alignment vertical="center" wrapText="1"/>
    </xf>
    <xf numFmtId="0" fontId="28" fillId="0" borderId="0" xfId="0" applyFont="1" applyAlignment="1">
      <alignment horizontal="left" vertical="center" wrapText="1" indent="3"/>
    </xf>
    <xf numFmtId="0" fontId="30" fillId="0" borderId="0" xfId="0" applyFont="1" applyAlignment="1">
      <alignment vertical="center" wrapText="1"/>
    </xf>
    <xf numFmtId="0" fontId="11" fillId="0" borderId="0" xfId="0" applyFont="1" applyAlignment="1">
      <alignment vertical="top" wrapText="1"/>
    </xf>
    <xf numFmtId="0" fontId="32" fillId="0" borderId="0" xfId="0" applyFont="1" applyAlignment="1">
      <alignment vertical="center" wrapText="1"/>
    </xf>
    <xf numFmtId="0" fontId="7" fillId="0" borderId="0" xfId="0" applyFont="1" applyAlignment="1">
      <alignment horizontal="left" vertical="top" wrapText="1" indent="1"/>
    </xf>
    <xf numFmtId="0" fontId="7" fillId="0" borderId="0" xfId="0" applyFont="1" applyAlignment="1">
      <alignment wrapText="1"/>
    </xf>
    <xf numFmtId="0" fontId="7" fillId="0" borderId="0" xfId="0" applyFont="1" applyAlignment="1"/>
    <xf numFmtId="0" fontId="12" fillId="0" borderId="0" xfId="0" applyFont="1" applyAlignment="1">
      <alignment horizontal="center"/>
    </xf>
    <xf numFmtId="0" fontId="0" fillId="0" borderId="22" xfId="0" applyFill="1" applyBorder="1" applyAlignment="1">
      <alignment vertical="top" wrapText="1"/>
    </xf>
    <xf numFmtId="0" fontId="0" fillId="0" borderId="19" xfId="0" applyFill="1" applyBorder="1" applyAlignment="1">
      <alignment vertical="top" wrapText="1"/>
    </xf>
    <xf numFmtId="0" fontId="1" fillId="0" borderId="17" xfId="0" applyFont="1" applyFill="1" applyBorder="1" applyAlignment="1">
      <alignment vertical="top" wrapText="1"/>
    </xf>
    <xf numFmtId="0" fontId="22" fillId="0" borderId="0" xfId="0" applyFont="1" applyFill="1"/>
    <xf numFmtId="0" fontId="7" fillId="0" borderId="0" xfId="0" applyFont="1" applyAlignment="1">
      <alignment vertical="top" wrapText="1"/>
    </xf>
    <xf numFmtId="0" fontId="30" fillId="0" borderId="0" xfId="0" applyFont="1" applyAlignment="1">
      <alignment vertical="top" wrapText="1"/>
    </xf>
    <xf numFmtId="166" fontId="16" fillId="0" borderId="3" xfId="0" applyNumberFormat="1" applyFont="1" applyBorder="1"/>
    <xf numFmtId="166" fontId="16" fillId="0" borderId="4" xfId="0" applyNumberFormat="1" applyFont="1" applyBorder="1"/>
    <xf numFmtId="14" fontId="8" fillId="2" borderId="0" xfId="0" applyNumberFormat="1" applyFont="1" applyFill="1" applyAlignment="1" applyProtection="1">
      <alignment horizontal="center" vertical="center"/>
      <protection locked="0"/>
    </xf>
    <xf numFmtId="0" fontId="33" fillId="0" borderId="0" xfId="0" applyFont="1" applyFill="1" applyAlignment="1">
      <alignment horizontal="center" wrapText="1"/>
    </xf>
    <xf numFmtId="0" fontId="0" fillId="0" borderId="0" xfId="0" applyNumberFormat="1"/>
    <xf numFmtId="0" fontId="19" fillId="5" borderId="23" xfId="0" applyFont="1" applyFill="1" applyBorder="1" applyAlignment="1">
      <alignment horizontal="right" vertical="top"/>
    </xf>
    <xf numFmtId="0" fontId="19" fillId="5" borderId="24" xfId="0" applyFont="1" applyFill="1" applyBorder="1" applyAlignment="1">
      <alignment horizontal="right" vertical="top"/>
    </xf>
    <xf numFmtId="0" fontId="4" fillId="6" borderId="11" xfId="1" applyFill="1" applyBorder="1" applyAlignment="1">
      <alignment vertical="top"/>
    </xf>
    <xf numFmtId="0" fontId="4" fillId="6" borderId="2" xfId="1" applyFill="1" applyBorder="1" applyAlignment="1">
      <alignment vertical="top"/>
    </xf>
    <xf numFmtId="0" fontId="23" fillId="0" borderId="0" xfId="0" applyFont="1" applyAlignment="1">
      <alignment horizontal="left" vertical="top" wrapText="1"/>
    </xf>
    <xf numFmtId="0" fontId="34" fillId="0" borderId="0" xfId="0" applyFont="1" applyFill="1" applyAlignment="1" applyProtection="1">
      <alignment horizontal="left" vertical="center" wrapText="1"/>
    </xf>
    <xf numFmtId="0" fontId="21" fillId="0" borderId="0" xfId="0" applyFont="1" applyAlignment="1">
      <alignment horizontal="center"/>
    </xf>
    <xf numFmtId="0" fontId="11" fillId="0" borderId="3" xfId="0" applyFont="1" applyBorder="1" applyAlignment="1">
      <alignment horizontal="left" wrapText="1"/>
    </xf>
    <xf numFmtId="0" fontId="7" fillId="0" borderId="0" xfId="0" applyFont="1" applyAlignment="1">
      <alignment vertical="top" wrapText="1"/>
    </xf>
    <xf numFmtId="0" fontId="9" fillId="0" borderId="0" xfId="0" applyFont="1" applyAlignment="1">
      <alignment horizontal="center"/>
    </xf>
    <xf numFmtId="0" fontId="7" fillId="0" borderId="0" xfId="0" applyFont="1" applyAlignment="1">
      <alignment horizontal="left" vertical="top" wrapText="1"/>
    </xf>
    <xf numFmtId="0" fontId="12" fillId="2" borderId="0" xfId="0" applyFont="1" applyFill="1" applyAlignment="1" applyProtection="1">
      <alignment horizontal="left"/>
      <protection locked="0"/>
    </xf>
    <xf numFmtId="0" fontId="7" fillId="0" borderId="0" xfId="0" applyFont="1" applyAlignment="1">
      <alignment wrapText="1"/>
    </xf>
    <xf numFmtId="0" fontId="7" fillId="0" borderId="0" xfId="0" applyFont="1" applyAlignment="1"/>
    <xf numFmtId="0" fontId="23" fillId="0" borderId="0" xfId="0" applyFont="1" applyAlignment="1">
      <alignment horizontal="left" wrapText="1"/>
    </xf>
    <xf numFmtId="0" fontId="7" fillId="0" borderId="0" xfId="0" applyFont="1" applyAlignment="1">
      <alignment vertical="top"/>
    </xf>
    <xf numFmtId="0" fontId="0" fillId="0" borderId="0" xfId="0" applyAlignment="1">
      <alignment horizontal="left" vertical="center" wrapText="1"/>
    </xf>
    <xf numFmtId="0" fontId="26" fillId="0" borderId="0" xfId="1" applyFont="1" applyAlignment="1" applyProtection="1">
      <alignment horizontal="left"/>
      <protection locked="0"/>
    </xf>
    <xf numFmtId="0" fontId="0" fillId="0" borderId="5" xfId="0" applyBorder="1" applyAlignment="1">
      <alignment horizontal="right" wrapText="1"/>
    </xf>
    <xf numFmtId="0" fontId="0" fillId="0" borderId="6" xfId="0" applyBorder="1" applyAlignment="1">
      <alignment horizontal="right" wrapText="1"/>
    </xf>
    <xf numFmtId="0" fontId="4" fillId="0" borderId="6" xfId="1" applyFont="1" applyBorder="1" applyAlignment="1">
      <alignment horizontal="left" wrapText="1"/>
    </xf>
    <xf numFmtId="0" fontId="15" fillId="0" borderId="0" xfId="0" applyFont="1" applyAlignment="1">
      <alignment horizontal="center"/>
    </xf>
    <xf numFmtId="0" fontId="7" fillId="0" borderId="0" xfId="0" applyFont="1" applyAlignment="1">
      <alignment horizontal="left" vertical="center" wrapText="1"/>
    </xf>
    <xf numFmtId="0" fontId="4" fillId="0" borderId="0" xfId="1" applyAlignment="1" applyProtection="1">
      <alignment horizontal="center"/>
      <protection locked="0"/>
    </xf>
    <xf numFmtId="0" fontId="4" fillId="0" borderId="6" xfId="1" applyBorder="1" applyAlignment="1" applyProtection="1">
      <alignment horizontal="left" wrapText="1"/>
      <protection locked="0"/>
    </xf>
    <xf numFmtId="0" fontId="26" fillId="0" borderId="3" xfId="1" applyFont="1" applyBorder="1" applyAlignment="1" applyProtection="1">
      <alignment horizontal="left"/>
      <protection locked="0"/>
    </xf>
    <xf numFmtId="166" fontId="0" fillId="3" borderId="6" xfId="0" applyNumberFormat="1" applyFill="1" applyBorder="1" applyProtection="1"/>
    <xf numFmtId="166" fontId="0" fillId="0" borderId="7" xfId="0" applyNumberFormat="1" applyFont="1" applyBorder="1" applyAlignment="1">
      <alignment horizontal="right"/>
    </xf>
    <xf numFmtId="166" fontId="0" fillId="0" borderId="13" xfId="0" applyNumberFormat="1" applyFont="1" applyBorder="1" applyAlignment="1">
      <alignment horizontal="right"/>
    </xf>
    <xf numFmtId="166" fontId="0" fillId="2" borderId="3" xfId="0" applyNumberFormat="1" applyFill="1" applyBorder="1" applyAlignment="1" applyProtection="1">
      <alignment wrapText="1"/>
      <protection locked="0"/>
    </xf>
    <xf numFmtId="166" fontId="0" fillId="0" borderId="1" xfId="0" applyNumberFormat="1" applyFont="1" applyBorder="1" applyAlignment="1">
      <alignment wrapText="1"/>
    </xf>
    <xf numFmtId="166" fontId="0" fillId="0" borderId="10" xfId="0" applyNumberFormat="1" applyBorder="1" applyAlignment="1">
      <alignment horizontal="right"/>
    </xf>
    <xf numFmtId="166" fontId="0" fillId="0" borderId="2" xfId="0" applyNumberFormat="1" applyBorder="1" applyAlignment="1">
      <alignment horizontal="right"/>
    </xf>
    <xf numFmtId="166" fontId="0" fillId="0" borderId="2" xfId="0" applyNumberFormat="1" applyBorder="1"/>
  </cellXfs>
  <cellStyles count="2">
    <cellStyle name="Hyperlink" xfId="1" builtinId="8"/>
    <cellStyle name="Normal" xfId="0" builtinId="0"/>
  </cellStyles>
  <dxfs count="81">
    <dxf>
      <font>
        <b val="0"/>
        <i val="0"/>
        <strike val="0"/>
        <condense val="0"/>
        <extend val="0"/>
        <outline val="0"/>
        <shadow val="0"/>
        <u val="none"/>
        <vertAlign val="baseline"/>
        <sz val="11"/>
        <color theme="1"/>
        <name val="Calibri"/>
        <scheme val="minor"/>
      </font>
      <numFmt numFmtId="166" formatCode="&quot;$&quot;#,##0"/>
      <alignment horizontal="right" vertical="bottom" textRotation="0" wrapText="0" indent="0" justifyLastLine="0" shrinkToFit="0" readingOrder="0"/>
      <border diagonalUp="0" diagonalDown="0" outline="0">
        <left/>
        <right style="thin">
          <color indexed="64"/>
        </right>
        <top/>
        <bottom/>
      </border>
    </dxf>
    <dxf>
      <numFmt numFmtId="166" formatCode="&quot;$&quot;#,##0"/>
      <fill>
        <patternFill patternType="solid">
          <fgColor indexed="64"/>
          <bgColor theme="9" tint="0.79998168889431442"/>
        </patternFill>
      </fill>
      <protection locked="0" hidden="0"/>
    </dxf>
    <dxf>
      <numFmt numFmtId="166" formatCode="&quot;$&quot;#,##0"/>
      <fill>
        <patternFill patternType="solid">
          <fgColor indexed="64"/>
          <bgColor theme="9" tint="0.79998168889431442"/>
        </patternFill>
      </fill>
      <alignment horizontal="general" vertical="bottom" textRotation="0" wrapText="1" indent="0" justifyLastLine="0" shrinkToFit="0" readingOrder="0"/>
      <protection locked="0" hidden="0"/>
    </dxf>
    <dxf>
      <fill>
        <patternFill patternType="solid">
          <fgColor indexed="64"/>
          <bgColor theme="9" tint="0.79998168889431442"/>
        </patternFill>
      </fill>
      <alignment horizontal="general" vertical="bottom" textRotation="0" wrapText="1" indent="0" justifyLastLine="0" shrinkToFit="0" readingOrder="0"/>
      <protection locked="0" hidden="0"/>
    </dxf>
    <dxf>
      <numFmt numFmtId="166" formatCode="&quot;$&quot;#,##0"/>
      <fill>
        <patternFill patternType="solid">
          <fgColor indexed="64"/>
          <bgColor theme="9" tint="0.79998168889431442"/>
        </patternFill>
      </fill>
      <protection locked="0" hidden="0"/>
    </dxf>
    <dxf>
      <numFmt numFmtId="166" formatCode="&quot;$&quot;#,##0"/>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numFmt numFmtId="166" formatCode="&quot;$&quot;#,##0"/>
      <fill>
        <patternFill patternType="solid">
          <fgColor indexed="64"/>
          <bgColor theme="9" tint="0.79998168889431442"/>
        </patternFill>
      </fill>
      <border diagonalUp="0" diagonalDown="0" outline="0">
        <left/>
        <right style="thin">
          <color indexed="64"/>
        </right>
      </border>
      <protection locked="0" hidden="0"/>
    </dxf>
    <dxf>
      <numFmt numFmtId="2" formatCode="0.00"/>
    </dxf>
    <dxf>
      <numFmt numFmtId="166" formatCode="&quot;$&quot;#,##0"/>
      <fill>
        <patternFill patternType="solid">
          <fgColor indexed="64"/>
          <bgColor theme="9" tint="0.79998168889431442"/>
        </patternFill>
      </fill>
      <protection locked="0" hidden="0"/>
    </dxf>
    <dxf>
      <numFmt numFmtId="166" formatCode="&quot;$&quot;#,##0"/>
      <fill>
        <patternFill patternType="solid">
          <fgColor indexed="64"/>
          <bgColor theme="9" tint="0.79998168889431442"/>
        </patternFill>
      </fill>
      <protection locked="0" hidden="0"/>
    </dxf>
    <dxf>
      <numFmt numFmtId="1" formatCode="0"/>
      <fill>
        <patternFill patternType="solid">
          <fgColor indexed="64"/>
          <bgColor theme="9" tint="0.79998168889431442"/>
        </patternFill>
      </fill>
      <protection locked="0" hidden="0"/>
    </dxf>
    <dxf>
      <numFmt numFmtId="166" formatCode="&quot;$&quot;#,##0"/>
      <fill>
        <patternFill patternType="solid">
          <fgColor indexed="64"/>
          <bgColor theme="9" tint="0.79998168889431442"/>
        </patternFill>
      </fill>
      <protection locked="0" hidden="0"/>
    </dxf>
    <dxf>
      <numFmt numFmtId="2" formatCode="0.00"/>
      <fill>
        <patternFill patternType="solid">
          <fgColor indexed="64"/>
          <bgColor theme="9" tint="0.79998168889431442"/>
        </patternFill>
      </fill>
      <protection locked="0" hidden="0"/>
    </dxf>
    <dxf>
      <numFmt numFmtId="166" formatCode="&quot;$&quot;#,##0"/>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numFmt numFmtId="166" formatCode="&quot;$&quot;#,##0"/>
      <fill>
        <patternFill patternType="solid">
          <fgColor indexed="64"/>
          <bgColor theme="0"/>
        </patternFill>
      </fill>
      <protection locked="1" hidden="0"/>
    </dxf>
    <dxf>
      <numFmt numFmtId="166" formatCode="&quot;$&quot;#,##0"/>
      <fill>
        <patternFill patternType="solid">
          <fgColor indexed="64"/>
          <bgColor theme="9" tint="0.79998168889431442"/>
        </patternFill>
      </fill>
      <protection locked="0" hidden="0"/>
    </dxf>
    <dxf>
      <numFmt numFmtId="166" formatCode="&quot;$&quot;#,##0"/>
    </dxf>
    <dxf>
      <fill>
        <patternFill patternType="lightUp">
          <bgColor theme="0"/>
        </patternFill>
      </fill>
    </dxf>
    <dxf>
      <font>
        <color theme="0"/>
      </font>
      <fill>
        <patternFill patternType="solid">
          <bgColor theme="0"/>
        </patternFill>
      </fill>
      <border>
        <left/>
        <right/>
        <top/>
        <bottom/>
        <vertical/>
        <horizontal/>
      </border>
    </dxf>
    <dxf>
      <font>
        <u val="none"/>
        <color theme="0"/>
      </font>
      <fill>
        <patternFill patternType="none">
          <bgColor auto="1"/>
        </patternFill>
      </fill>
      <border>
        <left/>
        <right/>
        <top/>
        <bottom/>
        <vertical/>
        <horizontal/>
      </border>
    </dxf>
    <dxf>
      <font>
        <color theme="0"/>
      </font>
      <fill>
        <patternFill patternType="solid">
          <bgColor theme="0"/>
        </patternFill>
      </fill>
      <border>
        <left/>
        <right/>
        <top/>
        <bottom/>
        <vertical/>
        <horizontal/>
      </border>
    </dxf>
    <dxf>
      <numFmt numFmtId="165" formatCode="0.0"/>
    </dxf>
    <dxf>
      <fill>
        <patternFill patternType="solid">
          <fgColor indexed="64"/>
          <bgColor theme="9" tint="0.79998168889431442"/>
        </patternFill>
      </fill>
      <protection locked="0" hidden="0"/>
    </dxf>
    <dxf>
      <numFmt numFmtId="166" formatCode="&quot;$&quot;#,##0"/>
      <fill>
        <patternFill patternType="solid">
          <fgColor indexed="64"/>
          <bgColor theme="0"/>
        </patternFill>
      </fill>
      <protection locked="1" hidden="0"/>
    </dxf>
    <dxf>
      <numFmt numFmtId="166" formatCode="&quot;$&quot;#,##0"/>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rgb="FF000000"/>
          <bgColor rgb="FFE2EFDA"/>
        </patternFill>
      </fill>
      <protection locked="0" hidden="0"/>
    </dxf>
    <dxf>
      <alignment horizontal="general" vertical="bottom" textRotation="0" wrapText="1" indent="0" justifyLastLine="0" shrinkToFit="0" readingOrder="0"/>
    </dxf>
    <dxf>
      <numFmt numFmtId="166" formatCode="&quot;$&quot;#,##0"/>
      <fill>
        <patternFill patternType="solid">
          <fgColor indexed="64"/>
          <bgColor theme="9" tint="0.79998168889431442"/>
        </patternFill>
      </fill>
      <border diagonalUp="0" diagonalDown="0" outline="0">
        <left/>
        <right style="thin">
          <color indexed="64"/>
        </right>
        <top/>
        <bottom/>
      </border>
      <protection locked="0" hidden="0"/>
    </dxf>
    <dxf>
      <numFmt numFmtId="2" formatCode="0.00"/>
    </dxf>
    <dxf>
      <numFmt numFmtId="166" formatCode="&quot;$&quot;#,##0"/>
      <fill>
        <patternFill patternType="solid">
          <fgColor indexed="64"/>
          <bgColor theme="9" tint="0.79998168889431442"/>
        </patternFill>
      </fill>
      <protection locked="0" hidden="0"/>
    </dxf>
    <dxf>
      <numFmt numFmtId="166" formatCode="&quot;$&quot;#,##0"/>
      <fill>
        <patternFill patternType="solid">
          <fgColor indexed="64"/>
          <bgColor theme="9" tint="0.79998168889431442"/>
        </patternFill>
      </fill>
      <protection locked="0" hidden="0"/>
    </dxf>
    <dxf>
      <font>
        <b/>
        <i val="0"/>
        <strike val="0"/>
        <condense val="0"/>
        <extend val="0"/>
        <outline val="0"/>
        <shadow val="0"/>
        <u val="none"/>
        <vertAlign val="baseline"/>
        <sz val="11"/>
        <color theme="1"/>
        <name val="Calibri"/>
        <scheme val="minor"/>
      </font>
      <numFmt numFmtId="1" formatCode="0"/>
      <fill>
        <patternFill patternType="solid">
          <fgColor indexed="64"/>
          <bgColor theme="9" tint="0.79998168889431442"/>
        </patternFill>
      </fill>
      <alignment horizontal="general" vertical="bottom" textRotation="0" wrapText="0" indent="0" justifyLastLine="0" shrinkToFit="0" readingOrder="0"/>
      <protection locked="0" hidden="0"/>
    </dxf>
    <dxf>
      <numFmt numFmtId="2" formatCode="0.00"/>
    </dxf>
    <dxf>
      <numFmt numFmtId="166" formatCode="&quot;$&quot;#,##0"/>
      <fill>
        <patternFill patternType="solid">
          <fgColor indexed="64"/>
          <bgColor theme="9" tint="0.79998168889431442"/>
        </patternFill>
      </fill>
      <alignment horizontal="general" vertical="bottom" textRotation="0" indent="0" justifyLastLine="0" shrinkToFit="0" readingOrder="0"/>
      <protection locked="0" hidden="0"/>
    </dxf>
    <dxf>
      <numFmt numFmtId="166" formatCode="&quot;$&quot;#,##0"/>
      <fill>
        <patternFill patternType="solid">
          <fgColor indexed="64"/>
          <bgColor theme="9" tint="0.79998168889431442"/>
        </patternFill>
      </fill>
      <alignment horizontal="general" vertical="bottom" textRotation="0" indent="0" justifyLastLine="0" shrinkToFit="0" readingOrder="0"/>
      <protection locked="0" hidden="0"/>
    </dxf>
    <dxf>
      <fill>
        <patternFill patternType="solid">
          <fgColor indexed="64"/>
          <bgColor theme="9" tint="0.79998168889431442"/>
        </patternFill>
      </fill>
      <alignment horizontal="general" vertical="bottom" textRotation="0" indent="0" justifyLastLine="0" shrinkToFit="0" readingOrder="0"/>
      <border outline="0">
        <left style="thin">
          <color indexed="64"/>
        </left>
      </border>
      <protection locked="0" hidden="0"/>
    </dxf>
    <dxf>
      <numFmt numFmtId="165" formatCode="0.0"/>
    </dxf>
    <dxf>
      <fill>
        <patternFill patternType="solid">
          <fgColor indexed="64"/>
          <bgColor theme="9" tint="0.79998168889431442"/>
        </patternFill>
      </fill>
      <protection locked="0" hidden="0"/>
    </dxf>
    <dxf>
      <numFmt numFmtId="166" formatCode="&quot;$&quot;#,##0"/>
      <fill>
        <patternFill patternType="solid">
          <fgColor indexed="64"/>
          <bgColor theme="0"/>
        </patternFill>
      </fill>
      <protection locked="1" hidden="0"/>
    </dxf>
    <dxf>
      <numFmt numFmtId="166" formatCode="&quot;$&quot;#,##0"/>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border diagonalUp="0" diagonalDown="0">
        <left style="thin">
          <color indexed="64"/>
        </left>
        <right/>
        <top/>
        <bottom/>
        <vertical/>
        <horizontal/>
      </border>
      <protection locked="0" hidden="0"/>
    </dxf>
    <dxf>
      <fill>
        <patternFill patternType="solid">
          <fgColor rgb="FF000000"/>
          <bgColor rgb="FFE2EFDA"/>
        </patternFill>
      </fill>
      <protection locked="0" hidden="0"/>
    </dxf>
    <dxf>
      <border>
        <bottom style="thin">
          <color rgb="FF000000"/>
        </bottom>
      </border>
    </dxf>
    <dxf>
      <fill>
        <patternFill patternType="none">
          <fgColor indexed="64"/>
          <bgColor auto="1"/>
        </patternFill>
      </fill>
      <alignment horizontal="center" vertical="bottom" textRotation="0" wrapText="1" indent="0" justifyLastLine="0" shrinkToFit="0" readingOrder="0"/>
      <border diagonalUp="0" diagonalDown="0" outline="0">
        <left/>
        <right/>
        <top/>
        <bottom/>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border>
        <right style="thin">
          <color auto="1"/>
        </right>
        <vertical/>
        <horizontal/>
      </border>
    </dxf>
    <dxf>
      <border>
        <left style="thin">
          <color auto="1"/>
        </left>
        <vertical/>
        <horizontal/>
      </border>
    </dxf>
    <dxf>
      <fill>
        <patternFill patternType="solid">
          <fgColor indexed="64"/>
          <bgColor theme="9" tint="0.79998168889431442"/>
        </patternFill>
      </fill>
      <border diagonalUp="0" diagonalDown="0">
        <left style="thin">
          <color indexed="64"/>
        </left>
        <right/>
        <top/>
        <bottom/>
        <vertical/>
        <horizontal/>
      </border>
      <protection locked="0" hidden="0"/>
    </dxf>
    <dxf>
      <alignment horizontal="general" vertical="bottom" textRotation="0" wrapText="1" indent="0" justifyLastLine="0" shrinkToFit="0" readingOrder="0"/>
    </dxf>
    <dxf>
      <numFmt numFmtId="165" formatCode="0.0"/>
      <border diagonalUp="0" diagonalDown="0">
        <left/>
        <right style="thin">
          <color indexed="64"/>
        </right>
        <top/>
        <bottom/>
        <vertical/>
        <horizontal/>
      </border>
    </dxf>
    <dxf>
      <fill>
        <patternFill patternType="solid">
          <fgColor indexed="64"/>
          <bgColor theme="9" tint="0.79998168889431442"/>
        </patternFill>
      </fill>
      <border diagonalUp="0" diagonalDown="0">
        <left style="thin">
          <color indexed="64"/>
        </left>
        <right/>
        <top/>
        <bottom/>
        <vertical/>
        <horizontal/>
      </border>
      <protection locked="0" hidden="0"/>
    </dxf>
    <dxf>
      <fill>
        <patternFill patternType="solid">
          <fgColor indexed="64"/>
          <bgColor theme="9" tint="0.79998168889431442"/>
        </patternFill>
      </fill>
      <protection locked="0" hidden="0"/>
    </dxf>
    <dxf>
      <fill>
        <patternFill patternType="none">
          <fgColor indexed="64"/>
          <bgColor auto="1"/>
        </patternFill>
      </fill>
      <alignment horizontal="general" vertical="bottom" textRotation="0" wrapText="1" indent="0" justifyLastLine="0" shrinkToFit="0" readingOrder="0"/>
    </dxf>
    <dxf>
      <numFmt numFmtId="166" formatCode="&quot;$&quot;#,##0"/>
      <border diagonalUp="0" diagonalDown="0">
        <left/>
        <right style="thin">
          <color indexed="64"/>
        </right>
      </border>
    </dxf>
    <dxf>
      <numFmt numFmtId="165" formatCode="0.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fill>
        <patternFill patternType="solid">
          <fgColor indexed="64"/>
          <bgColor theme="9" tint="0.79998168889431442"/>
        </patternFill>
      </fill>
      <protection locked="0" hidden="0"/>
    </dxf>
    <dxf>
      <border>
        <bottom style="thin">
          <color indexed="64"/>
        </bottom>
      </border>
    </dxf>
    <dxf>
      <alignment horizontal="center" vertical="bottom" textRotation="0" wrapText="1" indent="0" justifyLastLine="0" shrinkToFit="0" readingOrder="0"/>
      <border diagonalUp="0" diagonalDown="0">
        <left/>
        <right/>
        <top/>
        <bottom/>
        <vertical/>
        <horizontal/>
      </border>
    </dxf>
    <dxf>
      <font>
        <color theme="0"/>
      </font>
    </dxf>
    <dxf>
      <font>
        <u val="none"/>
        <color theme="0"/>
      </font>
      <fill>
        <patternFill patternType="none">
          <bgColor auto="1"/>
        </patternFill>
      </fill>
      <border>
        <left/>
        <right/>
        <top/>
        <bottom/>
        <vertical/>
        <horizontal/>
      </border>
    </dxf>
    <dxf>
      <font>
        <color theme="0"/>
      </font>
      <fill>
        <patternFill patternType="solid">
          <bgColor theme="0"/>
        </patternFill>
      </fill>
      <border>
        <left/>
        <right/>
        <top/>
        <bottom/>
        <vertical/>
        <horizontal/>
      </border>
    </dxf>
    <dxf>
      <font>
        <u val="none"/>
        <color theme="0"/>
      </font>
      <fill>
        <patternFill patternType="none">
          <bgColor auto="1"/>
        </patternFill>
      </fill>
      <border>
        <left/>
        <right/>
        <top/>
        <bottom/>
        <vertical/>
        <horizontal/>
      </border>
    </dxf>
    <dxf>
      <border>
        <left style="thin">
          <color auto="1"/>
        </left>
        <vertical/>
        <horizontal/>
      </border>
    </dxf>
    <dxf>
      <font>
        <color theme="0"/>
      </font>
      <fill>
        <patternFill patternType="solid">
          <bgColor theme="0"/>
        </patternFill>
      </fill>
      <border>
        <left/>
        <right/>
        <top/>
        <bottom/>
        <vertical/>
        <horizontal/>
      </border>
    </dxf>
    <dxf>
      <font>
        <color theme="0"/>
      </font>
    </dxf>
    <dxf>
      <border>
        <right style="thin">
          <color auto="1"/>
        </right>
        <vertical/>
        <horizontal/>
      </border>
    </dxf>
    <dxf>
      <border>
        <bottom style="thin">
          <color auto="1"/>
        </bottom>
        <vertical/>
        <horizontal/>
      </border>
    </dxf>
    <dxf>
      <border>
        <top style="thin">
          <color auto="1"/>
        </top>
        <vertical/>
        <horizontal/>
      </border>
    </dxf>
    <dxf>
      <font>
        <color theme="0"/>
      </font>
      <fill>
        <patternFill patternType="lightUp">
          <bgColor theme="0"/>
        </patternFill>
      </fill>
      <border>
        <left/>
        <right/>
        <top/>
        <bottom/>
        <vertical/>
        <horizontal/>
      </border>
    </dxf>
    <dxf>
      <border>
        <left style="thin">
          <color auto="1"/>
        </lef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4038600</xdr:colOff>
      <xdr:row>0</xdr:row>
      <xdr:rowOff>104775</xdr:rowOff>
    </xdr:from>
    <xdr:to>
      <xdr:col>3</xdr:col>
      <xdr:colOff>123825</xdr:colOff>
      <xdr:row>4</xdr:row>
      <xdr:rowOff>114299</xdr:rowOff>
    </xdr:to>
    <xdr:pic>
      <xdr:nvPicPr>
        <xdr:cNvPr id="2" name="Picture 1">
          <a:extLst>
            <a:ext uri="{FF2B5EF4-FFF2-40B4-BE49-F238E27FC236}">
              <a16:creationId xmlns:a16="http://schemas.microsoft.com/office/drawing/2014/main" id="{538077FB-5A74-420B-A416-2873341112E4}"/>
            </a:ext>
          </a:extLst>
        </xdr:cNvPr>
        <xdr:cNvPicPr/>
      </xdr:nvPicPr>
      <xdr:blipFill>
        <a:blip xmlns:r="http://schemas.openxmlformats.org/officeDocument/2006/relationships" r:embed="rId1" cstate="print"/>
        <a:srcRect t="16525" b="16525"/>
        <a:stretch>
          <a:fillRect/>
        </a:stretch>
      </xdr:blipFill>
      <xdr:spPr bwMode="auto">
        <a:xfrm>
          <a:off x="8191500" y="104775"/>
          <a:ext cx="3752850" cy="771524"/>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4:P24" totalsRowShown="0" headerRowDxfId="68" dataDxfId="66" headerRowBorderDxfId="67">
  <autoFilter ref="A14:P2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Employee's Name" dataDxfId="65"/>
    <tableColumn id="2" xr3:uid="{00000000-0010-0000-0000-000002000000}" name="Employee Identifier" dataDxfId="64"/>
    <tableColumn id="3" xr3:uid="{00000000-0010-0000-0000-000003000000}" name="Cash Compensation" dataDxfId="18"/>
    <tableColumn id="16" xr3:uid="{00000000-0010-0000-0000-000010000000}" name="Adjusted Cash Compensation ($100,000 Limit)" dataDxfId="17">
      <calculatedColumnFormula>IF(AND(NOT(ISBLANK(Table1[[#This Row],[Employee''s Name]])),NOT(ISBLANK(Table1[[#This Row],[Cash Compensation]]))),IF(CoveredPeriod="","See Question 2",MIN(Table1[[#This Row],[Cash Compensation]],MaxSalary)),0)</calculatedColumnFormula>
    </tableColumn>
    <tableColumn id="4" xr3:uid="{00000000-0010-0000-0000-000004000000}" name="Average Hours _x000a_Paid/Week" dataDxfId="63"/>
    <tableColumn id="5" xr3:uid="{00000000-0010-0000-0000-000005000000}" name="Average FTE" dataDxfId="62">
      <calculatedColumnFormula>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calculatedColumnFormula>
    </tableColumn>
    <tableColumn id="6" xr3:uid="{00000000-0010-0000-0000-000006000000}" name="Salary / Hourly Wage Reductions" dataDxfId="61">
      <calculatedColumnFormula>IFERROR(IF(Reduction="Yes",0,IF(Table1[[#This Row],[Employee''s Name]]&lt;&gt;"",IF(Table1[[#This Row],[Reduced More Than 25%?]]="No",0,IF(Table1[[#This Row],[Pay Method]]="Hourly",Q15*Table1[[#This Row],[Avg Hours Worked / Week
Most Recent Quarter]]*Weeks,IF(Table1[[#This Row],[Pay Method]]="Salary",Q15*Weeks/52,"Please Select Pay Method"))),"")),"")</calculatedColumnFormula>
    </tableColumn>
    <tableColumn id="7" xr3:uid="{00000000-0010-0000-0000-000007000000}" name="Pay Method" dataDxfId="16"/>
    <tableColumn id="8" xr3:uid="{00000000-0010-0000-0000-000008000000}" name="Salary/Wages_x000a_Covered Period" dataDxfId="15">
      <calculatedColumnFormula>IFERROR(IF(Table1[[#This Row],[Pay Method]]="Salary",Table1[[#This Row],[Adjusted Cash Compensation ($100,000 Limit)]]/Weeks*52,IF(Table1[[#This Row],[Pay Method]]="Hourly",Table1[[#This Row],[Adjusted Cash Compensation ($100,000 Limit)]]/Weeks/Table1[[#This Row],[Average Hours 
Paid/Week]],"")),"")</calculatedColumnFormula>
    </tableColumn>
    <tableColumn id="9" xr3:uid="{00000000-0010-0000-0000-000009000000}" name="Salary/Wages_x000a_Most Recent Quarter" dataDxfId="13"/>
    <tableColumn id="17" xr3:uid="{00000000-0010-0000-0000-000011000000}" name="Reduced More Than 25%?" dataDxfId="14">
      <calculatedColumnFormula>IFERROR(IF(Table1[[#This Row],[Adjusted Cash Compensation ($100,000 Limit)]]&gt;=100000/52*Weeks,"N/A",IF(OR(Table1[[#This Row],[Salary/Wages
Covered Period]]/Table1[[#This Row],[Salary/Wages
Most Recent Quarter]]&gt;=0.75,Table1[[#This Row],[Salary/Wages
Most Recent Quarter]]=0),"No","Yes")),"N/A")</calculatedColumnFormula>
    </tableColumn>
    <tableColumn id="15" xr3:uid="{00000000-0010-0000-0000-00000F000000}" name="Avg Hours Worked / Week_x000a_Most Recent Quarter" dataDxfId="12"/>
    <tableColumn id="11" xr3:uid="{00000000-0010-0000-0000-00000B000000}" name="Salary/Wages_x000a_Feb. 15, 2020" dataDxfId="11"/>
    <tableColumn id="12" xr3:uid="{00000000-0010-0000-0000-00000C000000}" name="Salary/Wages_x000a_Feb. 15 - Apr. 26, 2020" dataDxfId="10"/>
    <tableColumn id="13" xr3:uid="{00000000-0010-0000-0000-00000D000000}" name="Reduction Occurred _x000a_2/15-4/26?" dataDxfId="9">
      <calculatedColumnFormula>IF(AND(Table1[[#This Row],[Salary/Wages
Feb. 15, 2020]]&lt;&gt;"",Table1[[#This Row],[Salary/Wages
Feb. 15 - Apr. 26, 2020]]&lt;&gt;"",Table1[[#This Row],[Reduced More Than 25%?]]="Yes"),IF(Table1[[#This Row],[Salary/Wages
Feb. 15 - Apr. 26, 2020]]&gt;=Table1[[#This Row],[Salary/Wages
Feb. 15, 2020]],"No","Yes"),"")</calculatedColumnFormula>
    </tableColumn>
    <tableColumn id="14" xr3:uid="{00000000-0010-0000-0000-00000E000000}" name="Salary/Wages on Dec. 31, 2020 or End of Covered Period"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35:F45" totalsRowShown="0" headerRowDxfId="60" dataDxfId="59">
  <autoFilter ref="A35:F45"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Employee's Name" dataDxfId="58"/>
    <tableColumn id="2" xr3:uid="{00000000-0010-0000-0100-000002000000}" name="Employee Identifier" dataDxfId="6"/>
    <tableColumn id="3" xr3:uid="{00000000-0010-0000-0100-000003000000}" name="Cash Compensation" dataDxfId="4"/>
    <tableColumn id="6" xr3:uid="{00000000-0010-0000-0100-000006000000}" name="Adjusted Cash Compensation ($100,000 Limit)" dataDxfId="5">
      <calculatedColumnFormula>IF(AND(NOT(ISBLANK(Table3[[#This Row],[Employee''s Name]])),NOT(ISBLANK(Table3[[#This Row],[Cash Compensation]]))),IF(CoveredPeriod="","See Question 2",MIN(Table3[[#This Row],[Cash Compensation]],MaxSalary)),0)</calculatedColumnFormula>
    </tableColumn>
    <tableColumn id="4" xr3:uid="{00000000-0010-0000-0100-000004000000}" name="Average Hours _x000a_Paid/Week" dataDxfId="7"/>
    <tableColumn id="5" xr3:uid="{00000000-0010-0000-0100-000005000000}" name="Average FTE" dataDxfId="57">
      <calculatedColumnFormula>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calculatedColumnFormula>
    </tableColumn>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4" displayName="Table4" ref="A54:E64" totalsRowShown="0" headerRowDxfId="56">
  <autoFilter ref="A54:E64"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Employee's Name" dataDxfId="55"/>
    <tableColumn id="2" xr3:uid="{00000000-0010-0000-0200-000002000000}" name="Employee Identifier" dataDxfId="3"/>
    <tableColumn id="3" xr3:uid="{00000000-0010-0000-0200-000003000000}" name="Cash Compensation" dataDxfId="2"/>
    <tableColumn id="4" xr3:uid="{00000000-0010-0000-0200-000004000000}" name="2019 Total Cash Compensation" dataDxfId="1"/>
    <tableColumn id="5" xr3:uid="{00000000-0010-0000-0200-000005000000}" name="Compensation For Application" dataDxfId="0">
      <calculatedColumnFormula>IF(Table4[[#This Row],[Employee''s Name]]&lt;&gt;"",IF(CoveredPeriod="","See Question 2",MIN(MIN(Table4[[#This Row],[Cash Compensation]],MaxSalary),MIN(Table4[[#This Row],[2019 Total Cash Compensation]]/52*Weeks,MaxSalary),20833)),"")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15" displayName="Table15" ref="A6:P496" totalsRowShown="0" headerRowDxfId="49" dataDxfId="47" headerRowBorderDxfId="48">
  <autoFilter ref="A6:P49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Employee's Name" dataDxfId="46"/>
    <tableColumn id="2" xr3:uid="{00000000-0010-0000-0500-000002000000}" name="Employee Identifier" dataDxfId="45"/>
    <tableColumn id="3" xr3:uid="{00000000-0010-0000-0500-000003000000}" name="Cash Compensation" dataDxfId="44"/>
    <tableColumn id="15" xr3:uid="{00000000-0010-0000-0500-00000F000000}" name="Adjusted Cash Compensation ($100,000 Limit)" dataDxfId="43">
      <calculatedColumnFormula>IF(AND(NOT(ISBLANK(Table15[[#This Row],[Employee''s Name]])),NOT(ISBLANK(Table15[[#This Row],[Cash Compensation]]))),IF(CoveredPeriod="","See Question 2",MIN(Table15[[#This Row],[Cash Compensation]],MaxSalary)),0)</calculatedColumnFormula>
    </tableColumn>
    <tableColumn id="4" xr3:uid="{00000000-0010-0000-0500-000004000000}" name="Average Hours_x000a_Paid/Week" dataDxfId="42"/>
    <tableColumn id="5" xr3:uid="{00000000-0010-0000-0500-000005000000}" name="Average FTE" dataDxfId="41">
      <calculatedColumnFormula>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calculatedColumnFormula>
    </tableColumn>
    <tableColumn id="6" xr3:uid="{00000000-0010-0000-0500-000006000000}" name="Salary / Hourly Wage Reductions" dataDxfId="19">
      <calculatedColumnFormula>IFERROR(IF(Reduction="Yes",0,IF(Table15[[#This Row],[Employee''s Name]]&lt;&gt;"",IF(Table15[[#This Row],[Reduced More Than 25%?]]="No",0,IF(Table15[[#This Row],[Pay Method]]="Hourly",Q7*Table15[[#This Row],[Avg Hours Worked / Week
Most Recent Quarter]]*Weeks,IF(Table15[[#This Row],[Pay Method]]="Salary",Q7*Weeks/52,"Please Select Pay Method"))),"")),"")</calculatedColumnFormula>
    </tableColumn>
    <tableColumn id="7" xr3:uid="{00000000-0010-0000-0500-000007000000}" name="Pay Method" dataDxfId="40"/>
    <tableColumn id="8" xr3:uid="{00000000-0010-0000-0500-000008000000}" name="Salary/Wages_x000a_Covered Period" dataDxfId="39">
      <calculatedColumnFormula>IFERROR(IF(Table15[[#This Row],[Pay Method]]="Salary",Table15[[#This Row],[Adjusted Cash Compensation ($100,000 Limit)]]/Weeks*52,IF(Table15[[#This Row],[Pay Method]]="Hourly",Table15[[#This Row],[Adjusted Cash Compensation ($100,000 Limit)]]/Weeks/Table15[[#This Row],[Average Hours
Paid/Week]],"")),"")</calculatedColumnFormula>
    </tableColumn>
    <tableColumn id="9" xr3:uid="{00000000-0010-0000-0500-000009000000}" name="Salary/Wages_x000a_Most Recent Quarter" dataDxfId="38"/>
    <tableColumn id="10" xr3:uid="{00000000-0010-0000-0500-00000A000000}" name="Reduced More Than 25%?" dataDxfId="37">
      <calculatedColumnFormula>IFERROR(IF(Table15[[#This Row],[Salary/Wages
Covered Period]]&gt;=100000,"N/A",IF(OR(Table15[[#This Row],[Salary/Wages
Covered Period]]/Table15[[#This Row],[Salary/Wages
Most Recent Quarter]]&gt;=0.75,Table15[[#This Row],[Salary/Wages
Most Recent Quarter]]=0),"No","Yes")),"N/A")</calculatedColumnFormula>
    </tableColumn>
    <tableColumn id="17" xr3:uid="{00000000-0010-0000-0500-000011000000}" name="Avg Hours Worked / Week_x000a_Most Recent Quarter" dataDxfId="36"/>
    <tableColumn id="11" xr3:uid="{00000000-0010-0000-0500-00000B000000}" name="Salary/Wages_x000a_Feb. 15, 2020" dataDxfId="35"/>
    <tableColumn id="12" xr3:uid="{00000000-0010-0000-0500-00000C000000}" name="Salary/Wages_x000a_Feb. 15 - Apr. 26, 2020" dataDxfId="34"/>
    <tableColumn id="13" xr3:uid="{00000000-0010-0000-0500-00000D000000}" name="Reduction Occurred _x000a_2/15-4/26?" dataDxfId="33">
      <calculatedColumnFormula>IF(AND(Table15[[#This Row],[Salary/Wages
Feb. 15, 2020]]&lt;&gt;"",Table15[[#This Row],[Salary/Wages
Feb. 15 - Apr. 26, 2020]]&lt;&gt;"",Table15[[#This Row],[Reduced More Than 25%?]]="Yes"),IF(Table15[[#This Row],[Salary/Wages
Feb. 15 - Apr. 26, 2020]]&gt;=Table15[[#This Row],[Salary/Wages
Feb. 15, 2020]],"No","Yes"),"")</calculatedColumnFormula>
    </tableColumn>
    <tableColumn id="14" xr3:uid="{00000000-0010-0000-0500-00000E000000}" name="Salary/Wages on Dec. 31, 2020 or End of Covered Period" dataDxfId="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39" displayName="Table39" ref="A5:F505" totalsRowShown="0" headerRowDxfId="31" dataDxfId="30">
  <autoFilter ref="A5:F505" xr:uid="{00000000-0009-0000-0100-000008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600-000001000000}" name="Employee's Name" dataDxfId="29"/>
    <tableColumn id="2" xr3:uid="{00000000-0010-0000-0600-000002000000}" name="Employee Identifier" dataDxfId="28"/>
    <tableColumn id="3" xr3:uid="{00000000-0010-0000-0600-000003000000}" name="Cash Compensation" dataDxfId="27"/>
    <tableColumn id="6" xr3:uid="{00000000-0010-0000-0600-000006000000}" name="Adjusted Cash Compensation ($100,000 Limit)" dataDxfId="26">
      <calculatedColumnFormula>IF(AND(NOT(ISBLANK(Table39[[#This Row],[Employee''s Name]])),NOT(ISBLANK(Table39[[#This Row],[Cash Compensation]]))),IF(CoveredPeriod="","See Question 2",MIN(Table39[[#This Row],[Cash Compensation]],MaxSalary)),0)</calculatedColumnFormula>
    </tableColumn>
    <tableColumn id="4" xr3:uid="{00000000-0010-0000-0600-000004000000}" name="Average Hours_x000a_Paid/Week" dataDxfId="25"/>
    <tableColumn id="5" xr3:uid="{00000000-0010-0000-0600-000005000000}" name="Average FTE" dataDxfId="24">
      <calculatedColumnFormula>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calculatedColumnFormula>
    </tableColumn>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1EDAD5C-F8BE-4E9A-9A7C-BE0108BE862E}" name="Eight" displayName="Eight" ref="A1:A8" totalsRowShown="0">
  <autoFilter ref="A1:A8" xr:uid="{D110F688-438A-4A02-8633-E258A4063A4E}"/>
  <tableColumns count="1">
    <tableColumn id="1" xr3:uid="{58BE926B-059D-424F-85E7-83C747C1FD77}" name="8 Weeks"/>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8BC8D93-874F-4DE5-984A-70B496F1456F}" name="TwentyFour" displayName="TwentyFour" ref="C1:C24" totalsRowShown="0">
  <autoFilter ref="C1:C24" xr:uid="{5861BE0B-43AD-43EA-AAB8-FBA4F9BD7A5A}"/>
  <tableColumns count="1">
    <tableColumn id="1" xr3:uid="{85AE2DCE-FC7A-4B81-A8DB-66E0C2296800}" name="24 Week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ba.gov/funding-programs/loans/covid-19-relief-options/paycheck-protection-program/ppp-loan-forgiveness" TargetMode="External"/><Relationship Id="rId1" Type="http://schemas.openxmlformats.org/officeDocument/2006/relationships/hyperlink" Target="https://www.sba.gov/funding-programs/loans/coronavirus-relief-options/paycheck-protection-progra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info.gov/content/pkg/FR-2020-04-20/pdf/2020-08257.pdf"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8"/>
  <sheetViews>
    <sheetView showGridLines="0" tabSelected="1" workbookViewId="0">
      <selection activeCell="C15" sqref="C15"/>
    </sheetView>
  </sheetViews>
  <sheetFormatPr defaultRowHeight="14.4" x14ac:dyDescent="0.3"/>
  <cols>
    <col min="1" max="1" width="4.88671875" customWidth="1"/>
    <col min="2" max="2" width="57.44140625" customWidth="1"/>
    <col min="3" max="3" width="115" customWidth="1"/>
    <col min="4" max="4" width="63.6640625" style="141" customWidth="1"/>
  </cols>
  <sheetData>
    <row r="1" spans="1:17" x14ac:dyDescent="0.3">
      <c r="B1" s="183"/>
    </row>
    <row r="2" spans="1:17" x14ac:dyDescent="0.3">
      <c r="B2" s="183"/>
    </row>
    <row r="5" spans="1:17" s="115" customFormat="1" ht="15" thickBot="1" x14ac:dyDescent="0.35">
      <c r="A5" s="113"/>
      <c r="B5" s="114"/>
      <c r="C5" s="114"/>
      <c r="D5" s="182"/>
      <c r="E5" s="113"/>
      <c r="F5" s="113"/>
      <c r="G5" s="113"/>
      <c r="H5" s="113"/>
      <c r="I5" s="113"/>
      <c r="J5" s="113"/>
      <c r="K5" s="113"/>
      <c r="L5" s="113"/>
      <c r="M5" s="113"/>
      <c r="N5" s="113"/>
      <c r="O5" s="113"/>
      <c r="P5" s="113"/>
      <c r="Q5" s="113"/>
    </row>
    <row r="6" spans="1:17" s="115" customFormat="1" ht="93.6" x14ac:dyDescent="0.3">
      <c r="A6" s="116"/>
      <c r="B6" s="128" t="s">
        <v>102</v>
      </c>
      <c r="C6" s="156" t="s">
        <v>103</v>
      </c>
      <c r="D6" s="180"/>
    </row>
    <row r="7" spans="1:17" s="120" customFormat="1" ht="15.6" x14ac:dyDescent="0.3">
      <c r="A7" s="117"/>
      <c r="B7" s="118"/>
      <c r="C7" s="119"/>
      <c r="D7" s="180"/>
    </row>
    <row r="8" spans="1:17" s="120" customFormat="1" ht="15.75" customHeight="1" x14ac:dyDescent="0.3">
      <c r="A8" s="117"/>
      <c r="B8" s="191" t="s">
        <v>50</v>
      </c>
      <c r="C8" s="121" t="s">
        <v>51</v>
      </c>
      <c r="D8" s="180"/>
    </row>
    <row r="9" spans="1:17" s="120" customFormat="1" x14ac:dyDescent="0.3">
      <c r="A9" s="117"/>
      <c r="B9" s="191"/>
      <c r="C9" s="121" t="s">
        <v>109</v>
      </c>
      <c r="D9" s="180"/>
    </row>
    <row r="10" spans="1:17" s="120" customFormat="1" x14ac:dyDescent="0.3">
      <c r="A10" s="117"/>
      <c r="B10" s="191"/>
      <c r="C10" s="193"/>
      <c r="D10" s="180"/>
    </row>
    <row r="11" spans="1:17" s="120" customFormat="1" ht="15" thickBot="1" x14ac:dyDescent="0.35">
      <c r="A11" s="117"/>
      <c r="B11" s="192"/>
      <c r="C11" s="194"/>
      <c r="D11" s="180"/>
    </row>
    <row r="12" spans="1:17" s="120" customFormat="1" ht="15.6" x14ac:dyDescent="0.3">
      <c r="A12" s="117"/>
      <c r="B12" s="122"/>
      <c r="C12" s="122"/>
      <c r="D12" s="180"/>
    </row>
    <row r="13" spans="1:17" s="120" customFormat="1" ht="31.2" x14ac:dyDescent="0.3">
      <c r="A13" s="117"/>
      <c r="B13" s="123" t="s">
        <v>52</v>
      </c>
      <c r="C13" s="124" t="s">
        <v>53</v>
      </c>
      <c r="D13" s="180"/>
    </row>
    <row r="14" spans="1:17" s="115" customFormat="1" ht="100.8" x14ac:dyDescent="0.3">
      <c r="A14" s="116"/>
      <c r="B14" s="125" t="s">
        <v>26</v>
      </c>
      <c r="C14" s="157" t="s">
        <v>137</v>
      </c>
      <c r="D14" s="180"/>
    </row>
    <row r="15" spans="1:17" s="115" customFormat="1" ht="41.25" customHeight="1" x14ac:dyDescent="0.3">
      <c r="B15" s="125" t="s">
        <v>54</v>
      </c>
      <c r="C15" s="157" t="s">
        <v>72</v>
      </c>
      <c r="D15" s="181"/>
    </row>
    <row r="16" spans="1:17" s="115" customFormat="1" ht="77.400000000000006" customHeight="1" x14ac:dyDescent="0.3">
      <c r="A16" s="116"/>
      <c r="B16" s="127" t="s">
        <v>96</v>
      </c>
      <c r="C16" s="126" t="s">
        <v>97</v>
      </c>
      <c r="D16" s="180"/>
    </row>
    <row r="17" spans="1:4" s="115" customFormat="1" ht="57" customHeight="1" x14ac:dyDescent="0.3">
      <c r="A17" s="116"/>
      <c r="B17" s="127" t="s">
        <v>29</v>
      </c>
      <c r="C17" s="126" t="s">
        <v>55</v>
      </c>
      <c r="D17" s="180"/>
    </row>
    <row r="18" spans="1:4" s="115" customFormat="1" ht="37.5" customHeight="1" x14ac:dyDescent="0.3">
      <c r="A18" s="116"/>
      <c r="B18" s="125" t="s">
        <v>28</v>
      </c>
      <c r="C18" s="126" t="s">
        <v>56</v>
      </c>
      <c r="D18" s="180"/>
    </row>
  </sheetData>
  <sheetProtection sheet="1" objects="1" scenarios="1"/>
  <mergeCells count="2">
    <mergeCell ref="B8:B11"/>
    <mergeCell ref="C10:C11"/>
  </mergeCells>
  <hyperlinks>
    <hyperlink ref="B14" location="'Schedule A Worksheet'!A1" display="Schedule A Worksheet" xr:uid="{00000000-0004-0000-0000-000000000000}"/>
    <hyperlink ref="B15" location="Output!A1" display="Output" xr:uid="{00000000-0004-0000-0000-000001000000}"/>
    <hyperlink ref="B17" location="'Table 1 Extended'!A1" display="Table 1 Extended" xr:uid="{00000000-0004-0000-0000-000002000000}"/>
    <hyperlink ref="B18" location="'Table 2 Extended'!A1" display="Table 2 Extended" xr:uid="{00000000-0004-0000-0000-000003000000}"/>
    <hyperlink ref="B16" location="Instructions!A1" display="Instructions" xr:uid="{00000000-0004-0000-0000-000004000000}"/>
    <hyperlink ref="C8" r:id="rId1" xr:uid="{00000000-0004-0000-0000-000008000000}"/>
    <hyperlink ref="C9" r:id="rId2" xr:uid="{00000000-0004-0000-0000-00000A000000}"/>
  </hyperlinks>
  <pageMargins left="0.7" right="0.7" top="0.75" bottom="0.75" header="0.3" footer="0.3"/>
  <pageSetup orientation="portrait" r:id="rId3"/>
  <headerFooter>
    <oddFooter>&amp;L&amp;1#&amp;"Calibri"&amp;10&amp;K008000Internal Use</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76"/>
  <sheetViews>
    <sheetView zoomScale="85" zoomScaleNormal="85" workbookViewId="0">
      <selection activeCell="D8" sqref="D8"/>
    </sheetView>
  </sheetViews>
  <sheetFormatPr defaultRowHeight="14.4" x14ac:dyDescent="0.3"/>
  <cols>
    <col min="1" max="1" width="55.5546875" customWidth="1"/>
    <col min="2" max="2" width="22.33203125" bestFit="1" customWidth="1"/>
    <col min="3" max="3" width="18.6640625" bestFit="1" customWidth="1"/>
    <col min="4" max="4" width="16.88671875" bestFit="1" customWidth="1"/>
    <col min="5" max="5" width="21" customWidth="1"/>
    <col min="6" max="6" width="14.44140625" bestFit="1" customWidth="1"/>
    <col min="7" max="7" width="24.109375" bestFit="1" customWidth="1"/>
    <col min="8" max="8" width="16.88671875" customWidth="1"/>
    <col min="9" max="9" width="15" bestFit="1" customWidth="1"/>
    <col min="10" max="10" width="15.88671875" customWidth="1"/>
    <col min="11" max="11" width="16.33203125" customWidth="1"/>
    <col min="12" max="12" width="17.109375" customWidth="1"/>
    <col min="13" max="13" width="13.88671875" bestFit="1" customWidth="1"/>
    <col min="14" max="14" width="14.109375" customWidth="1"/>
    <col min="15" max="15" width="13.5546875" customWidth="1"/>
    <col min="16" max="16" width="13.88671875" customWidth="1"/>
    <col min="17" max="18" width="9.109375" hidden="1" customWidth="1"/>
    <col min="19" max="21" width="9.109375" customWidth="1"/>
  </cols>
  <sheetData>
    <row r="1" spans="1:18" ht="23.4" x14ac:dyDescent="0.45">
      <c r="A1" s="200" t="s">
        <v>26</v>
      </c>
      <c r="B1" s="200"/>
      <c r="C1" s="200"/>
      <c r="D1" s="200"/>
      <c r="E1" s="200"/>
      <c r="F1" s="200"/>
    </row>
    <row r="2" spans="1:18" ht="23.4" x14ac:dyDescent="0.45">
      <c r="A2" s="129"/>
      <c r="B2" s="129"/>
      <c r="C2" s="129"/>
      <c r="D2" s="129"/>
      <c r="E2" s="143"/>
      <c r="F2" s="144"/>
      <c r="G2" s="143"/>
    </row>
    <row r="3" spans="1:18" ht="23.4" x14ac:dyDescent="0.45">
      <c r="A3" s="179" t="s">
        <v>73</v>
      </c>
      <c r="B3" s="202"/>
      <c r="C3" s="202"/>
      <c r="D3" s="202"/>
      <c r="E3" s="129"/>
      <c r="F3" s="129"/>
      <c r="G3" s="159"/>
    </row>
    <row r="4" spans="1:18" ht="30" customHeight="1" x14ac:dyDescent="0.35">
      <c r="A4" s="197" t="s">
        <v>63</v>
      </c>
      <c r="B4" s="197"/>
      <c r="C4" s="197"/>
      <c r="D4" s="197"/>
      <c r="G4" s="160"/>
    </row>
    <row r="5" spans="1:18" ht="113.25" customHeight="1" x14ac:dyDescent="0.3">
      <c r="A5" s="199" t="s">
        <v>107</v>
      </c>
      <c r="B5" s="199"/>
      <c r="C5" s="199"/>
      <c r="D5" s="29"/>
      <c r="E5" s="142"/>
      <c r="G5" s="160"/>
    </row>
    <row r="6" spans="1:18" ht="32.25" customHeight="1" x14ac:dyDescent="0.3">
      <c r="A6" s="195" t="s">
        <v>104</v>
      </c>
      <c r="B6" s="195"/>
      <c r="C6" s="195"/>
      <c r="D6" s="189" t="s">
        <v>106</v>
      </c>
      <c r="E6" s="146" t="s">
        <v>105</v>
      </c>
      <c r="G6" s="160"/>
    </row>
    <row r="7" spans="1:18" ht="66" customHeight="1" x14ac:dyDescent="0.3">
      <c r="A7" s="195"/>
      <c r="B7" s="195"/>
      <c r="C7" s="195"/>
      <c r="D7" s="188"/>
      <c r="E7" s="188"/>
      <c r="F7" s="196" t="str">
        <f>IF(BeforeJun5&lt;&gt;"",_xlfn.CONCAT("Please choose a date between ",TEXT(BeforeJun5+55,"mm/dd/yyyy")," and ",TEXT(BeforeJun5+167,"mm/dd/yyyy"),"."),"")</f>
        <v/>
      </c>
      <c r="G7" s="196"/>
      <c r="Q7">
        <f>BeforeJun5+55</f>
        <v>55</v>
      </c>
      <c r="R7">
        <f>BeforeJun5+167</f>
        <v>167</v>
      </c>
    </row>
    <row r="8" spans="1:18" ht="195" customHeight="1" x14ac:dyDescent="0.3">
      <c r="A8" s="201" t="s">
        <v>108</v>
      </c>
      <c r="B8" s="201"/>
      <c r="C8" s="201"/>
      <c r="D8" s="29"/>
      <c r="E8" s="207" t="s">
        <v>79</v>
      </c>
      <c r="F8" s="207"/>
      <c r="G8" s="207"/>
    </row>
    <row r="9" spans="1:18" x14ac:dyDescent="0.3">
      <c r="Q9">
        <f>IF(AND(BeforeJun5&lt;&gt;"",E7&lt;&gt;""),ROUNDUP(100000/52*Weeks,0),0)</f>
        <v>0</v>
      </c>
      <c r="R9" s="190">
        <f>(E7-BeforeJun5+1)/7</f>
        <v>0.14285714285714285</v>
      </c>
    </row>
    <row r="10" spans="1:18" ht="33.75" customHeight="1" x14ac:dyDescent="0.3">
      <c r="A10" s="201" t="s">
        <v>74</v>
      </c>
      <c r="B10" s="201"/>
      <c r="C10" s="201"/>
      <c r="D10" s="201"/>
      <c r="E10" s="201"/>
      <c r="F10" s="201"/>
      <c r="G10" s="201"/>
    </row>
    <row r="11" spans="1:18" ht="40.200000000000003" customHeight="1" x14ac:dyDescent="0.4">
      <c r="A11" s="205" t="s">
        <v>75</v>
      </c>
      <c r="B11" s="203"/>
      <c r="C11" s="208" t="s">
        <v>80</v>
      </c>
      <c r="D11" s="208"/>
      <c r="H11" s="145"/>
      <c r="I11" s="48"/>
      <c r="J11" s="48"/>
      <c r="K11" s="48"/>
      <c r="L11" s="48"/>
      <c r="M11" s="48"/>
      <c r="N11" s="48"/>
      <c r="O11" s="48"/>
    </row>
    <row r="12" spans="1:18" ht="114" customHeight="1" x14ac:dyDescent="0.3">
      <c r="A12" s="203" t="s">
        <v>76</v>
      </c>
      <c r="B12" s="204"/>
      <c r="C12" s="204"/>
      <c r="H12" s="160"/>
      <c r="I12" s="48"/>
      <c r="J12" s="48"/>
      <c r="K12" s="48"/>
      <c r="L12" s="48"/>
      <c r="M12" s="48"/>
      <c r="N12" s="48"/>
      <c r="O12" s="48"/>
    </row>
    <row r="13" spans="1:18" ht="30" customHeight="1" x14ac:dyDescent="0.3">
      <c r="A13" s="177"/>
      <c r="B13" s="178"/>
      <c r="C13" s="178"/>
      <c r="H13" s="209" t="s">
        <v>1</v>
      </c>
      <c r="I13" s="210"/>
      <c r="J13" s="210"/>
      <c r="K13" s="210"/>
      <c r="L13" s="210"/>
      <c r="M13" s="210"/>
      <c r="N13" s="211" t="s">
        <v>61</v>
      </c>
      <c r="O13" s="211"/>
      <c r="P13" s="137"/>
    </row>
    <row r="14" spans="1:18" ht="72.599999999999994" customHeight="1" x14ac:dyDescent="0.3">
      <c r="A14" s="16" t="s">
        <v>2</v>
      </c>
      <c r="B14" s="17" t="s">
        <v>3</v>
      </c>
      <c r="C14" s="19" t="s">
        <v>77</v>
      </c>
      <c r="D14" s="19" t="s">
        <v>39</v>
      </c>
      <c r="E14" s="158" t="s">
        <v>78</v>
      </c>
      <c r="F14" s="65" t="s">
        <v>4</v>
      </c>
      <c r="G14" s="138" t="s">
        <v>62</v>
      </c>
      <c r="H14" s="130" t="s">
        <v>5</v>
      </c>
      <c r="I14" s="19" t="s">
        <v>47</v>
      </c>
      <c r="J14" s="19" t="s">
        <v>136</v>
      </c>
      <c r="K14" s="20" t="s">
        <v>15</v>
      </c>
      <c r="L14" s="19" t="s">
        <v>134</v>
      </c>
      <c r="M14" s="19" t="s">
        <v>48</v>
      </c>
      <c r="N14" s="19" t="s">
        <v>49</v>
      </c>
      <c r="O14" s="20" t="s">
        <v>14</v>
      </c>
      <c r="P14" s="21" t="s">
        <v>135</v>
      </c>
      <c r="Q14" s="48"/>
      <c r="R14" s="48"/>
    </row>
    <row r="15" spans="1:18" x14ac:dyDescent="0.3">
      <c r="A15" s="2"/>
      <c r="B15" s="2"/>
      <c r="C15" s="89"/>
      <c r="D15" s="90">
        <f>IF(AND(NOT(ISBLANK(Table1[[#This Row],[Employee''s Name]])),NOT(ISBLANK(Table1[[#This Row],[Cash Compensation]]))),IF(CoveredPeriod="","See Question 2",MIN(Table1[[#This Row],[Cash Compensation]],MaxSalary)),0)</f>
        <v>0</v>
      </c>
      <c r="E15" s="2"/>
      <c r="F15"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15" s="131" t="str">
        <f>IFERROR(IF(Reduction="Yes",0,IF(Table1[[#This Row],[Employee''s Name]]&lt;&gt;"",IF(Table1[[#This Row],[Reduced More Than 25%?]]="No",0,IF(Table1[[#This Row],[Pay Method]]="Hourly",Q15*Table1[[#This Row],[Avg Hours Worked / Week
Most Recent Quarter]]*Weeks,IF(Table1[[#This Row],[Pay Method]]="Salary",Q15*Weeks/52,"Please Select Pay Method"))),"")),"")</f>
        <v/>
      </c>
      <c r="H15" s="60"/>
      <c r="I15" s="87" t="str">
        <f>IFERROR(IF(Table1[[#This Row],[Pay Method]]="Salary",Table1[[#This Row],[Adjusted Cash Compensation ($100,000 Limit)]]/Weeks*52,IF(Table1[[#This Row],[Pay Method]]="Hourly",Table1[[#This Row],[Adjusted Cash Compensation ($100,000 Limit)]]/Weeks/Table1[[#This Row],[Average Hours 
Paid/Week]],"")),"")</f>
        <v/>
      </c>
      <c r="J15" s="87"/>
      <c r="K15" s="68" t="str">
        <f>IFERROR(IF(Table1[[#This Row],[Adjusted Cash Compensation ($100,000 Limit)]]&gt;=100000/52*Weeks,"N/A",IF(OR(Table1[[#This Row],[Salary/Wages
Covered Period]]/Table1[[#This Row],[Salary/Wages
Most Recent Quarter]]&gt;=0.75,Table1[[#This Row],[Salary/Wages
Most Recent Quarter]]=0),"No","Yes")),"N/A")</f>
        <v>N/A</v>
      </c>
      <c r="L15" s="70"/>
      <c r="M15" s="87"/>
      <c r="N15" s="87"/>
      <c r="O15" s="68" t="str">
        <f>IF(AND(Table1[[#This Row],[Salary/Wages
Feb. 15, 2020]]&lt;&gt;"",Table1[[#This Row],[Salary/Wages
Feb. 15 - Apr. 26, 2020]]&lt;&gt;"",Table1[[#This Row],[Reduced More Than 25%?]]="Yes"),IF(Table1[[#This Row],[Salary/Wages
Feb. 15 - Apr. 26, 2020]]&gt;=Table1[[#This Row],[Salary/Wages
Feb. 15, 2020]],"No","Yes"),"")</f>
        <v/>
      </c>
      <c r="P15" s="109"/>
      <c r="Q15" s="68">
        <f>IF(AND(Table1[[#This Row],[Reduction Occurred 
2/15-4/26?]]&lt;&gt;"No",Table1[[#This Row],[Salary/Wages on Dec. 31, 2020 or End of Covered Period]]&gt;=Table1[[#This Row],[Salary/Wages
Feb. 15, 2020]]),0,ROUND(Table1[[#This Row],[Salary/Wages
Most Recent Quarter]]*0.75,2)-Table1[[#This Row],[Salary/Wages
Covered Period]])</f>
        <v>0</v>
      </c>
      <c r="R15" s="48"/>
    </row>
    <row r="16" spans="1:18" x14ac:dyDescent="0.3">
      <c r="A16" s="2"/>
      <c r="B16" s="2"/>
      <c r="C16" s="89"/>
      <c r="D16" s="90">
        <f>IF(AND(NOT(ISBLANK(Table1[[#This Row],[Employee''s Name]])),NOT(ISBLANK(Table1[[#This Row],[Cash Compensation]]))),IF(CoveredPeriod="","See Question 2",MIN(Table1[[#This Row],[Cash Compensation]],MaxSalary)),0)</f>
        <v>0</v>
      </c>
      <c r="E16" s="2"/>
      <c r="F16"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16" s="131" t="str">
        <f>IFERROR(IF(Reduction="Yes",0,IF(Table1[[#This Row],[Employee''s Name]]&lt;&gt;"",IF(Table1[[#This Row],[Reduced More Than 25%?]]="No",0,IF(Table1[[#This Row],[Pay Method]]="Hourly",Q16*Table1[[#This Row],[Avg Hours Worked / Week
Most Recent Quarter]]*Weeks,IF(Table1[[#This Row],[Pay Method]]="Salary",Q16*Weeks/52,"Please Select Pay Method"))),"")),"")</f>
        <v/>
      </c>
      <c r="H16" s="60"/>
      <c r="I16" s="87" t="str">
        <f>IFERROR(IF(Table1[[#This Row],[Pay Method]]="Salary",Table1[[#This Row],[Adjusted Cash Compensation ($100,000 Limit)]]/Weeks*52,IF(Table1[[#This Row],[Pay Method]]="Hourly",Table1[[#This Row],[Adjusted Cash Compensation ($100,000 Limit)]]/Weeks/Table1[[#This Row],[Average Hours 
Paid/Week]],"")),"")</f>
        <v/>
      </c>
      <c r="J16" s="87"/>
      <c r="K16" s="68" t="str">
        <f>IFERROR(IF(Table1[[#This Row],[Adjusted Cash Compensation ($100,000 Limit)]]&gt;=100000/52*Weeks,"N/A",IF(OR(Table1[[#This Row],[Salary/Wages
Covered Period]]/Table1[[#This Row],[Salary/Wages
Most Recent Quarter]]&gt;=0.75,Table1[[#This Row],[Salary/Wages
Most Recent Quarter]]=0),"No","Yes")),"N/A")</f>
        <v>N/A</v>
      </c>
      <c r="L16" s="70"/>
      <c r="M16" s="87"/>
      <c r="N16" s="87"/>
      <c r="O16" s="68" t="str">
        <f>IF(AND(Table1[[#This Row],[Salary/Wages
Feb. 15, 2020]]&lt;&gt;"",Table1[[#This Row],[Salary/Wages
Feb. 15 - Apr. 26, 2020]]&lt;&gt;"",Table1[[#This Row],[Reduced More Than 25%?]]="Yes"),IF(Table1[[#This Row],[Salary/Wages
Feb. 15 - Apr. 26, 2020]]&gt;=Table1[[#This Row],[Salary/Wages
Feb. 15, 2020]],"No","Yes"),"")</f>
        <v/>
      </c>
      <c r="P16" s="109"/>
      <c r="Q16" s="68">
        <f>IF(AND(Table1[[#This Row],[Reduction Occurred 
2/15-4/26?]]&lt;&gt;"No",Table1[[#This Row],[Salary/Wages on Dec. 31, 2020 or End of Covered Period]]&gt;=Table1[[#This Row],[Salary/Wages
Feb. 15, 2020]]),0,ROUND(Table1[[#This Row],[Salary/Wages
Most Recent Quarter]]*0.75,2)-Table1[[#This Row],[Salary/Wages
Covered Period]])</f>
        <v>0</v>
      </c>
      <c r="R16" s="48"/>
    </row>
    <row r="17" spans="1:18" x14ac:dyDescent="0.3">
      <c r="A17" s="2"/>
      <c r="B17" s="2"/>
      <c r="C17" s="89"/>
      <c r="D17" s="90">
        <f>IF(AND(NOT(ISBLANK(Table1[[#This Row],[Employee''s Name]])),NOT(ISBLANK(Table1[[#This Row],[Cash Compensation]]))),IF(CoveredPeriod="","See Question 2",MIN(Table1[[#This Row],[Cash Compensation]],MaxSalary)),0)</f>
        <v>0</v>
      </c>
      <c r="E17" s="2"/>
      <c r="F17"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17" s="131" t="str">
        <f>IFERROR(IF(Reduction="Yes",0,IF(Table1[[#This Row],[Employee''s Name]]&lt;&gt;"",IF(Table1[[#This Row],[Reduced More Than 25%?]]="No",0,IF(Table1[[#This Row],[Pay Method]]="Hourly",Q17*Table1[[#This Row],[Avg Hours Worked / Week
Most Recent Quarter]]*Weeks,IF(Table1[[#This Row],[Pay Method]]="Salary",Q17*Weeks/52,"Please Select Pay Method"))),"")),"")</f>
        <v/>
      </c>
      <c r="H17" s="60"/>
      <c r="I17" s="87" t="str">
        <f>IFERROR(IF(Table1[[#This Row],[Pay Method]]="Salary",Table1[[#This Row],[Adjusted Cash Compensation ($100,000 Limit)]]/Weeks*52,IF(Table1[[#This Row],[Pay Method]]="Hourly",Table1[[#This Row],[Adjusted Cash Compensation ($100,000 Limit)]]/Weeks/Table1[[#This Row],[Average Hours 
Paid/Week]],"")),"")</f>
        <v/>
      </c>
      <c r="J17" s="87"/>
      <c r="K17" s="68" t="str">
        <f>IFERROR(IF(Table1[[#This Row],[Adjusted Cash Compensation ($100,000 Limit)]]&gt;=100000/52*Weeks,"N/A",IF(OR(Table1[[#This Row],[Salary/Wages
Covered Period]]/Table1[[#This Row],[Salary/Wages
Most Recent Quarter]]&gt;=0.75,Table1[[#This Row],[Salary/Wages
Most Recent Quarter]]=0),"No","Yes")),"N/A")</f>
        <v>N/A</v>
      </c>
      <c r="L17" s="70"/>
      <c r="M17" s="87"/>
      <c r="N17" s="87"/>
      <c r="O17" s="68" t="str">
        <f>IF(AND(Table1[[#This Row],[Salary/Wages
Feb. 15, 2020]]&lt;&gt;"",Table1[[#This Row],[Salary/Wages
Feb. 15 - Apr. 26, 2020]]&lt;&gt;"",Table1[[#This Row],[Reduced More Than 25%?]]="Yes"),IF(Table1[[#This Row],[Salary/Wages
Feb. 15 - Apr. 26, 2020]]&gt;=Table1[[#This Row],[Salary/Wages
Feb. 15, 2020]],"No","Yes"),"")</f>
        <v/>
      </c>
      <c r="P17" s="109"/>
      <c r="Q17" s="68">
        <f>IF(AND(Table1[[#This Row],[Reduction Occurred 
2/15-4/26?]]&lt;&gt;"No",Table1[[#This Row],[Salary/Wages on Dec. 31, 2020 or End of Covered Period]]&gt;=Table1[[#This Row],[Salary/Wages
Feb. 15, 2020]]),0,ROUND(Table1[[#This Row],[Salary/Wages
Most Recent Quarter]]*0.75,2)-Table1[[#This Row],[Salary/Wages
Covered Period]])</f>
        <v>0</v>
      </c>
      <c r="R17" s="48"/>
    </row>
    <row r="18" spans="1:18" x14ac:dyDescent="0.3">
      <c r="A18" s="2"/>
      <c r="B18" s="2"/>
      <c r="C18" s="89"/>
      <c r="D18" s="90">
        <f>IF(AND(NOT(ISBLANK(Table1[[#This Row],[Employee''s Name]])),NOT(ISBLANK(Table1[[#This Row],[Cash Compensation]]))),IF(CoveredPeriod="","See Question 2",MIN(Table1[[#This Row],[Cash Compensation]],MaxSalary)),0)</f>
        <v>0</v>
      </c>
      <c r="E18" s="2"/>
      <c r="F18"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18" s="131" t="str">
        <f>IFERROR(IF(Reduction="Yes",0,IF(Table1[[#This Row],[Employee''s Name]]&lt;&gt;"",IF(Table1[[#This Row],[Reduced More Than 25%?]]="No",0,IF(Table1[[#This Row],[Pay Method]]="Hourly",Q18*Table1[[#This Row],[Avg Hours Worked / Week
Most Recent Quarter]]*Weeks,IF(Table1[[#This Row],[Pay Method]]="Salary",Q18*Weeks/52,"Please Select Pay Method"))),"")),"")</f>
        <v/>
      </c>
      <c r="H18" s="60"/>
      <c r="I18" s="87" t="str">
        <f>IFERROR(IF(Table1[[#This Row],[Pay Method]]="Salary",Table1[[#This Row],[Adjusted Cash Compensation ($100,000 Limit)]]/Weeks*52,IF(Table1[[#This Row],[Pay Method]]="Hourly",Table1[[#This Row],[Adjusted Cash Compensation ($100,000 Limit)]]/Weeks/Table1[[#This Row],[Average Hours 
Paid/Week]],"")),"")</f>
        <v/>
      </c>
      <c r="J18" s="87"/>
      <c r="K18" s="68" t="str">
        <f>IFERROR(IF(Table1[[#This Row],[Adjusted Cash Compensation ($100,000 Limit)]]&gt;=100000/52*Weeks,"N/A",IF(OR(Table1[[#This Row],[Salary/Wages
Covered Period]]/Table1[[#This Row],[Salary/Wages
Most Recent Quarter]]&gt;=0.75,Table1[[#This Row],[Salary/Wages
Most Recent Quarter]]=0),"No","Yes")),"N/A")</f>
        <v>N/A</v>
      </c>
      <c r="L18" s="70"/>
      <c r="M18" s="87"/>
      <c r="N18" s="87"/>
      <c r="O18" s="68" t="str">
        <f>IF(AND(Table1[[#This Row],[Salary/Wages
Feb. 15, 2020]]&lt;&gt;"",Table1[[#This Row],[Salary/Wages
Feb. 15 - Apr. 26, 2020]]&lt;&gt;"",Table1[[#This Row],[Reduced More Than 25%?]]="Yes"),IF(Table1[[#This Row],[Salary/Wages
Feb. 15 - Apr. 26, 2020]]&gt;=Table1[[#This Row],[Salary/Wages
Feb. 15, 2020]],"No","Yes"),"")</f>
        <v/>
      </c>
      <c r="P18" s="109"/>
      <c r="Q18" s="68">
        <f>IF(AND(Table1[[#This Row],[Reduction Occurred 
2/15-4/26?]]&lt;&gt;"No",Table1[[#This Row],[Salary/Wages on Dec. 31, 2020 or End of Covered Period]]&gt;=Table1[[#This Row],[Salary/Wages
Feb. 15, 2020]]),0,ROUND(Table1[[#This Row],[Salary/Wages
Most Recent Quarter]]*0.75,2)-Table1[[#This Row],[Salary/Wages
Covered Period]])</f>
        <v>0</v>
      </c>
      <c r="R18" s="48"/>
    </row>
    <row r="19" spans="1:18" x14ac:dyDescent="0.3">
      <c r="A19" s="2"/>
      <c r="B19" s="2"/>
      <c r="C19" s="89"/>
      <c r="D19" s="90">
        <f>IF(AND(NOT(ISBLANK(Table1[[#This Row],[Employee''s Name]])),NOT(ISBLANK(Table1[[#This Row],[Cash Compensation]]))),IF(CoveredPeriod="","See Question 2",MIN(Table1[[#This Row],[Cash Compensation]],MaxSalary)),0)</f>
        <v>0</v>
      </c>
      <c r="E19" s="2"/>
      <c r="F19"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19" s="131" t="str">
        <f>IFERROR(IF(Reduction="Yes",0,IF(Table1[[#This Row],[Employee''s Name]]&lt;&gt;"",IF(Table1[[#This Row],[Reduced More Than 25%?]]="No",0,IF(Table1[[#This Row],[Pay Method]]="Hourly",Q19*Table1[[#This Row],[Avg Hours Worked / Week
Most Recent Quarter]]*Weeks,IF(Table1[[#This Row],[Pay Method]]="Salary",Q19*Weeks/52,"Please Select Pay Method"))),"")),"")</f>
        <v/>
      </c>
      <c r="H19" s="60"/>
      <c r="I19" s="87" t="str">
        <f>IFERROR(IF(Table1[[#This Row],[Pay Method]]="Salary",Table1[[#This Row],[Adjusted Cash Compensation ($100,000 Limit)]]/Weeks*52,IF(Table1[[#This Row],[Pay Method]]="Hourly",Table1[[#This Row],[Adjusted Cash Compensation ($100,000 Limit)]]/Weeks/Table1[[#This Row],[Average Hours 
Paid/Week]],"")),"")</f>
        <v/>
      </c>
      <c r="J19" s="87"/>
      <c r="K19" s="68" t="str">
        <f>IFERROR(IF(Table1[[#This Row],[Adjusted Cash Compensation ($100,000 Limit)]]&gt;=100000/52*Weeks,"N/A",IF(OR(Table1[[#This Row],[Salary/Wages
Covered Period]]/Table1[[#This Row],[Salary/Wages
Most Recent Quarter]]&gt;=0.75,Table1[[#This Row],[Salary/Wages
Most Recent Quarter]]=0),"No","Yes")),"N/A")</f>
        <v>N/A</v>
      </c>
      <c r="L19" s="70"/>
      <c r="M19" s="87"/>
      <c r="N19" s="87"/>
      <c r="O19" s="68" t="str">
        <f>IF(AND(Table1[[#This Row],[Salary/Wages
Feb. 15, 2020]]&lt;&gt;"",Table1[[#This Row],[Salary/Wages
Feb. 15 - Apr. 26, 2020]]&lt;&gt;"",Table1[[#This Row],[Reduced More Than 25%?]]="Yes"),IF(Table1[[#This Row],[Salary/Wages
Feb. 15 - Apr. 26, 2020]]&gt;=Table1[[#This Row],[Salary/Wages
Feb. 15, 2020]],"No","Yes"),"")</f>
        <v/>
      </c>
      <c r="P19" s="109"/>
      <c r="Q19" s="68">
        <f>IF(AND(Table1[[#This Row],[Reduction Occurred 
2/15-4/26?]]&lt;&gt;"No",Table1[[#This Row],[Salary/Wages on Dec. 31, 2020 or End of Covered Period]]&gt;=Table1[[#This Row],[Salary/Wages
Feb. 15, 2020]]),0,ROUND(Table1[[#This Row],[Salary/Wages
Most Recent Quarter]]*0.75,2)-Table1[[#This Row],[Salary/Wages
Covered Period]])</f>
        <v>0</v>
      </c>
      <c r="R19" s="48"/>
    </row>
    <row r="20" spans="1:18" x14ac:dyDescent="0.3">
      <c r="A20" s="2"/>
      <c r="B20" s="2"/>
      <c r="C20" s="89"/>
      <c r="D20" s="90">
        <f>IF(AND(NOT(ISBLANK(Table1[[#This Row],[Employee''s Name]])),NOT(ISBLANK(Table1[[#This Row],[Cash Compensation]]))),IF(CoveredPeriod="","See Question 2",MIN(Table1[[#This Row],[Cash Compensation]],MaxSalary)),0)</f>
        <v>0</v>
      </c>
      <c r="E20" s="2"/>
      <c r="F20"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20" s="131" t="str">
        <f>IFERROR(IF(Reduction="Yes",0,IF(Table1[[#This Row],[Employee''s Name]]&lt;&gt;"",IF(Table1[[#This Row],[Reduced More Than 25%?]]="No",0,IF(Table1[[#This Row],[Pay Method]]="Hourly",Q20*Table1[[#This Row],[Avg Hours Worked / Week
Most Recent Quarter]]*Weeks,IF(Table1[[#This Row],[Pay Method]]="Salary",Q20*Weeks/52,"Please Select Pay Method"))),"")),"")</f>
        <v/>
      </c>
      <c r="H20" s="60"/>
      <c r="I20" s="87" t="str">
        <f>IFERROR(IF(Table1[[#This Row],[Pay Method]]="Salary",Table1[[#This Row],[Adjusted Cash Compensation ($100,000 Limit)]]/Weeks*52,IF(Table1[[#This Row],[Pay Method]]="Hourly",Table1[[#This Row],[Adjusted Cash Compensation ($100,000 Limit)]]/Weeks/Table1[[#This Row],[Average Hours 
Paid/Week]],"")),"")</f>
        <v/>
      </c>
      <c r="J20" s="87"/>
      <c r="K20" s="68" t="str">
        <f>IFERROR(IF(Table1[[#This Row],[Adjusted Cash Compensation ($100,000 Limit)]]&gt;=100000/52*Weeks,"N/A",IF(OR(Table1[[#This Row],[Salary/Wages
Covered Period]]/Table1[[#This Row],[Salary/Wages
Most Recent Quarter]]&gt;=0.75,Table1[[#This Row],[Salary/Wages
Most Recent Quarter]]=0),"No","Yes")),"N/A")</f>
        <v>N/A</v>
      </c>
      <c r="L20" s="70"/>
      <c r="M20" s="87"/>
      <c r="N20" s="87"/>
      <c r="O20" s="68" t="str">
        <f>IF(AND(Table1[[#This Row],[Salary/Wages
Feb. 15, 2020]]&lt;&gt;"",Table1[[#This Row],[Salary/Wages
Feb. 15 - Apr. 26, 2020]]&lt;&gt;"",Table1[[#This Row],[Reduced More Than 25%?]]="Yes"),IF(Table1[[#This Row],[Salary/Wages
Feb. 15 - Apr. 26, 2020]]&gt;=Table1[[#This Row],[Salary/Wages
Feb. 15, 2020]],"No","Yes"),"")</f>
        <v/>
      </c>
      <c r="P20" s="109"/>
      <c r="Q20" s="68">
        <f>IF(AND(Table1[[#This Row],[Reduction Occurred 
2/15-4/26?]]&lt;&gt;"No",Table1[[#This Row],[Salary/Wages on Dec. 31, 2020 or End of Covered Period]]&gt;=Table1[[#This Row],[Salary/Wages
Feb. 15, 2020]]),0,ROUND(Table1[[#This Row],[Salary/Wages
Most Recent Quarter]]*0.75,2)-Table1[[#This Row],[Salary/Wages
Covered Period]])</f>
        <v>0</v>
      </c>
      <c r="R20" s="48"/>
    </row>
    <row r="21" spans="1:18" x14ac:dyDescent="0.3">
      <c r="A21" s="2"/>
      <c r="B21" s="2"/>
      <c r="C21" s="89"/>
      <c r="D21" s="90">
        <f>IF(AND(NOT(ISBLANK(Table1[[#This Row],[Employee''s Name]])),NOT(ISBLANK(Table1[[#This Row],[Cash Compensation]]))),IF(CoveredPeriod="","See Question 2",MIN(Table1[[#This Row],[Cash Compensation]],MaxSalary)),0)</f>
        <v>0</v>
      </c>
      <c r="E21" s="2"/>
      <c r="F21"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21" s="131" t="str">
        <f>IFERROR(IF(Reduction="Yes",0,IF(Table1[[#This Row],[Employee''s Name]]&lt;&gt;"",IF(Table1[[#This Row],[Reduced More Than 25%?]]="No",0,IF(Table1[[#This Row],[Pay Method]]="Hourly",Q21*Table1[[#This Row],[Avg Hours Worked / Week
Most Recent Quarter]]*Weeks,IF(Table1[[#This Row],[Pay Method]]="Salary",Q21*Weeks/52,"Please Select Pay Method"))),"")),"")</f>
        <v/>
      </c>
      <c r="H21" s="60"/>
      <c r="I21" s="87" t="str">
        <f>IFERROR(IF(Table1[[#This Row],[Pay Method]]="Salary",Table1[[#This Row],[Adjusted Cash Compensation ($100,000 Limit)]]/Weeks*52,IF(Table1[[#This Row],[Pay Method]]="Hourly",Table1[[#This Row],[Adjusted Cash Compensation ($100,000 Limit)]]/Weeks/Table1[[#This Row],[Average Hours 
Paid/Week]],"")),"")</f>
        <v/>
      </c>
      <c r="J21" s="87"/>
      <c r="K21" s="68" t="str">
        <f>IFERROR(IF(Table1[[#This Row],[Adjusted Cash Compensation ($100,000 Limit)]]&gt;=100000/52*Weeks,"N/A",IF(OR(Table1[[#This Row],[Salary/Wages
Covered Period]]/Table1[[#This Row],[Salary/Wages
Most Recent Quarter]]&gt;=0.75,Table1[[#This Row],[Salary/Wages
Most Recent Quarter]]=0),"No","Yes")),"N/A")</f>
        <v>N/A</v>
      </c>
      <c r="L21" s="70"/>
      <c r="M21" s="87"/>
      <c r="N21" s="87"/>
      <c r="O21" s="68" t="str">
        <f>IF(AND(Table1[[#This Row],[Salary/Wages
Feb. 15, 2020]]&lt;&gt;"",Table1[[#This Row],[Salary/Wages
Feb. 15 - Apr. 26, 2020]]&lt;&gt;"",Table1[[#This Row],[Reduced More Than 25%?]]="Yes"),IF(Table1[[#This Row],[Salary/Wages
Feb. 15 - Apr. 26, 2020]]&gt;=Table1[[#This Row],[Salary/Wages
Feb. 15, 2020]],"No","Yes"),"")</f>
        <v/>
      </c>
      <c r="P21" s="109"/>
      <c r="Q21" s="68">
        <f>IF(AND(Table1[[#This Row],[Reduction Occurred 
2/15-4/26?]]&lt;&gt;"No",Table1[[#This Row],[Salary/Wages on Dec. 31, 2020 or End of Covered Period]]&gt;=Table1[[#This Row],[Salary/Wages
Feb. 15, 2020]]),0,ROUND(Table1[[#This Row],[Salary/Wages
Most Recent Quarter]]*0.75,2)-Table1[[#This Row],[Salary/Wages
Covered Period]])</f>
        <v>0</v>
      </c>
      <c r="R21" s="48"/>
    </row>
    <row r="22" spans="1:18" x14ac:dyDescent="0.3">
      <c r="A22" s="2"/>
      <c r="B22" s="2"/>
      <c r="C22" s="89"/>
      <c r="D22" s="90">
        <f>IF(AND(NOT(ISBLANK(Table1[[#This Row],[Employee''s Name]])),NOT(ISBLANK(Table1[[#This Row],[Cash Compensation]]))),IF(CoveredPeriod="","See Question 2",MIN(Table1[[#This Row],[Cash Compensation]],MaxSalary)),0)</f>
        <v>0</v>
      </c>
      <c r="E22" s="2"/>
      <c r="F22"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22" s="131" t="str">
        <f>IFERROR(IF(Reduction="Yes",0,IF(Table1[[#This Row],[Employee''s Name]]&lt;&gt;"",IF(Table1[[#This Row],[Reduced More Than 25%?]]="No",0,IF(Table1[[#This Row],[Pay Method]]="Hourly",Q22*Table1[[#This Row],[Avg Hours Worked / Week
Most Recent Quarter]]*Weeks,IF(Table1[[#This Row],[Pay Method]]="Salary",Q22*Weeks/52,"Please Select Pay Method"))),"")),"")</f>
        <v/>
      </c>
      <c r="H22" s="60"/>
      <c r="I22" s="87" t="str">
        <f>IFERROR(IF(Table1[[#This Row],[Pay Method]]="Salary",Table1[[#This Row],[Adjusted Cash Compensation ($100,000 Limit)]]/Weeks*52,IF(Table1[[#This Row],[Pay Method]]="Hourly",Table1[[#This Row],[Adjusted Cash Compensation ($100,000 Limit)]]/Weeks/Table1[[#This Row],[Average Hours 
Paid/Week]],"")),"")</f>
        <v/>
      </c>
      <c r="J22" s="87"/>
      <c r="K22" s="68" t="str">
        <f>IFERROR(IF(Table1[[#This Row],[Adjusted Cash Compensation ($100,000 Limit)]]&gt;=100000/52*Weeks,"N/A",IF(OR(Table1[[#This Row],[Salary/Wages
Covered Period]]/Table1[[#This Row],[Salary/Wages
Most Recent Quarter]]&gt;=0.75,Table1[[#This Row],[Salary/Wages
Most Recent Quarter]]=0),"No","Yes")),"N/A")</f>
        <v>N/A</v>
      </c>
      <c r="L22" s="70"/>
      <c r="M22" s="87"/>
      <c r="N22" s="87"/>
      <c r="O22" s="68" t="str">
        <f>IF(AND(Table1[[#This Row],[Salary/Wages
Feb. 15, 2020]]&lt;&gt;"",Table1[[#This Row],[Salary/Wages
Feb. 15 - Apr. 26, 2020]]&lt;&gt;"",Table1[[#This Row],[Reduced More Than 25%?]]="Yes"),IF(Table1[[#This Row],[Salary/Wages
Feb. 15 - Apr. 26, 2020]]&gt;=Table1[[#This Row],[Salary/Wages
Feb. 15, 2020]],"No","Yes"),"")</f>
        <v/>
      </c>
      <c r="P22" s="109"/>
      <c r="Q22" s="68">
        <f>IF(AND(Table1[[#This Row],[Reduction Occurred 
2/15-4/26?]]&lt;&gt;"No",Table1[[#This Row],[Salary/Wages on Dec. 31, 2020 or End of Covered Period]]&gt;=Table1[[#This Row],[Salary/Wages
Feb. 15, 2020]]),0,ROUND(Table1[[#This Row],[Salary/Wages
Most Recent Quarter]]*0.75,2)-Table1[[#This Row],[Salary/Wages
Covered Period]])</f>
        <v>0</v>
      </c>
      <c r="R22" s="48"/>
    </row>
    <row r="23" spans="1:18" x14ac:dyDescent="0.3">
      <c r="A23" s="2"/>
      <c r="B23" s="2"/>
      <c r="C23" s="89"/>
      <c r="D23" s="90">
        <f>IF(AND(NOT(ISBLANK(Table1[[#This Row],[Employee''s Name]])),NOT(ISBLANK(Table1[[#This Row],[Cash Compensation]]))),IF(CoveredPeriod="","See Question 2",MIN(Table1[[#This Row],[Cash Compensation]],MaxSalary)),0)</f>
        <v>0</v>
      </c>
      <c r="E23" s="2"/>
      <c r="F23"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23" s="131" t="str">
        <f>IFERROR(IF(Reduction="Yes",0,IF(Table1[[#This Row],[Employee''s Name]]&lt;&gt;"",IF(Table1[[#This Row],[Reduced More Than 25%?]]="No",0,IF(Table1[[#This Row],[Pay Method]]="Hourly",Q23*Table1[[#This Row],[Avg Hours Worked / Week
Most Recent Quarter]]*Weeks,IF(Table1[[#This Row],[Pay Method]]="Salary",Q23*Weeks/52,"Please Select Pay Method"))),"")),"")</f>
        <v/>
      </c>
      <c r="H23" s="60"/>
      <c r="I23" s="87" t="str">
        <f>IFERROR(IF(Table1[[#This Row],[Pay Method]]="Salary",Table1[[#This Row],[Adjusted Cash Compensation ($100,000 Limit)]]/Weeks*52,IF(Table1[[#This Row],[Pay Method]]="Hourly",Table1[[#This Row],[Adjusted Cash Compensation ($100,000 Limit)]]/Weeks/Table1[[#This Row],[Average Hours 
Paid/Week]],"")),"")</f>
        <v/>
      </c>
      <c r="J23" s="87"/>
      <c r="K23" s="68" t="str">
        <f>IFERROR(IF(Table1[[#This Row],[Adjusted Cash Compensation ($100,000 Limit)]]&gt;=100000/52*Weeks,"N/A",IF(OR(Table1[[#This Row],[Salary/Wages
Covered Period]]/Table1[[#This Row],[Salary/Wages
Most Recent Quarter]]&gt;=0.75,Table1[[#This Row],[Salary/Wages
Most Recent Quarter]]=0),"No","Yes")),"N/A")</f>
        <v>N/A</v>
      </c>
      <c r="L23" s="70"/>
      <c r="M23" s="87"/>
      <c r="N23" s="87"/>
      <c r="O23" s="68" t="str">
        <f>IF(AND(Table1[[#This Row],[Salary/Wages
Feb. 15, 2020]]&lt;&gt;"",Table1[[#This Row],[Salary/Wages
Feb. 15 - Apr. 26, 2020]]&lt;&gt;"",Table1[[#This Row],[Reduced More Than 25%?]]="Yes"),IF(Table1[[#This Row],[Salary/Wages
Feb. 15 - Apr. 26, 2020]]&gt;=Table1[[#This Row],[Salary/Wages
Feb. 15, 2020]],"No","Yes"),"")</f>
        <v/>
      </c>
      <c r="P23" s="109"/>
      <c r="Q23" s="68">
        <f>IF(AND(Table1[[#This Row],[Reduction Occurred 
2/15-4/26?]]&lt;&gt;"No",Table1[[#This Row],[Salary/Wages on Dec. 31, 2020 or End of Covered Period]]&gt;=Table1[[#This Row],[Salary/Wages
Feb. 15, 2020]]),0,ROUND(Table1[[#This Row],[Salary/Wages
Most Recent Quarter]]*0.75,2)-Table1[[#This Row],[Salary/Wages
Covered Period]])</f>
        <v>0</v>
      </c>
      <c r="R23" s="48"/>
    </row>
    <row r="24" spans="1:18" x14ac:dyDescent="0.3">
      <c r="A24" s="2"/>
      <c r="B24" s="2"/>
      <c r="C24" s="89"/>
      <c r="D24" s="90">
        <f>IF(AND(NOT(ISBLANK(Table1[[#This Row],[Employee''s Name]])),NOT(ISBLANK(Table1[[#This Row],[Cash Compensation]]))),IF(CoveredPeriod="","See Question 2",MIN(Table1[[#This Row],[Cash Compensation]],MaxSalary)),0)</f>
        <v>0</v>
      </c>
      <c r="E24" s="2"/>
      <c r="F24" s="3">
        <f>IFERROR(IF(Table1[[#This Row],[Average Hours 
Paid/Week]]&lt;&gt;"",IF(FTECalc="Standard",MIN(ROUND(Table1[[#This Row],[Average Hours 
Paid/Week]]/40,1),1),IF(FTECalc="Simplified",IF(Table1[[#This Row],[Average Hours 
Paid/Week]]="FT",1,IF(Table1[[#This Row],[Average Hours 
Paid/Week]]="PT",0.5,IF(Table1[[#This Row],[Average Hours 
Paid/Week]]&lt;40,0.5,IF(AND(ISNUMBER(Table1[[#This Row],[Average Hours 
Paid/Week]]),Table1[[#This Row],[Average Hours 
Paid/Week]]&gt;=40),1,"N/A")))),"See Question 3")),0),"N/A")</f>
        <v>0</v>
      </c>
      <c r="G24" s="132" t="str">
        <f>IFERROR(IF(Reduction="Yes",0,IF(Table1[[#This Row],[Employee''s Name]]&lt;&gt;"",IF(Table1[[#This Row],[Reduced More Than 25%?]]="No",0,IF(Table1[[#This Row],[Pay Method]]="Hourly",Q24*Table1[[#This Row],[Avg Hours Worked / Week
Most Recent Quarter]]*Weeks,IF(Table1[[#This Row],[Pay Method]]="Salary",Q24*Weeks/52,"Please Select Pay Method"))),"")),"")</f>
        <v/>
      </c>
      <c r="H24" s="62"/>
      <c r="I24" s="88" t="str">
        <f>IFERROR(IF(Table1[[#This Row],[Pay Method]]="Salary",Table1[[#This Row],[Adjusted Cash Compensation ($100,000 Limit)]]/Weeks*52,IF(Table1[[#This Row],[Pay Method]]="Hourly",Table1[[#This Row],[Adjusted Cash Compensation ($100,000 Limit)]]/Weeks/Table1[[#This Row],[Average Hours 
Paid/Week]],"")),"")</f>
        <v/>
      </c>
      <c r="J24" s="88"/>
      <c r="K24" s="69" t="str">
        <f>IFERROR(IF(Table1[[#This Row],[Adjusted Cash Compensation ($100,000 Limit)]]&gt;=100000/52*Weeks,"N/A",IF(OR(Table1[[#This Row],[Salary/Wages
Covered Period]]/Table1[[#This Row],[Salary/Wages
Most Recent Quarter]]&gt;=0.75,Table1[[#This Row],[Salary/Wages
Most Recent Quarter]]=0),"No","Yes")),"N/A")</f>
        <v>N/A</v>
      </c>
      <c r="L24" s="71"/>
      <c r="M24" s="88"/>
      <c r="N24" s="88"/>
      <c r="O24" s="69" t="str">
        <f>IF(AND(Table1[[#This Row],[Salary/Wages
Feb. 15, 2020]]&lt;&gt;"",Table1[[#This Row],[Salary/Wages
Feb. 15 - Apr. 26, 2020]]&lt;&gt;"",Table1[[#This Row],[Reduced More Than 25%?]]="Yes"),IF(Table1[[#This Row],[Salary/Wages
Feb. 15 - Apr. 26, 2020]]&gt;=Table1[[#This Row],[Salary/Wages
Feb. 15, 2020]],"No","Yes"),"")</f>
        <v/>
      </c>
      <c r="P24" s="110"/>
      <c r="Q24" s="68">
        <f>IF(AND(Table1[[#This Row],[Reduction Occurred 
2/15-4/26?]]&lt;&gt;"No",Table1[[#This Row],[Salary/Wages on Dec. 31, 2020 or End of Covered Period]]&gt;=Table1[[#This Row],[Salary/Wages
Feb. 15, 2020]]),0,ROUND(Table1[[#This Row],[Salary/Wages
Most Recent Quarter]]*0.75,2)-Table1[[#This Row],[Salary/Wages
Covered Period]])</f>
        <v>0</v>
      </c>
      <c r="R24" s="48"/>
    </row>
    <row r="25" spans="1:18" ht="15" thickBot="1" x14ac:dyDescent="0.35">
      <c r="A25" s="134" t="s">
        <v>60</v>
      </c>
      <c r="B25" s="135" t="s">
        <v>29</v>
      </c>
      <c r="C25" s="49"/>
      <c r="D25" s="52"/>
      <c r="E25" s="51"/>
      <c r="F25" s="51"/>
      <c r="G25" s="50"/>
      <c r="H25" s="41"/>
      <c r="I25" s="41"/>
      <c r="J25" s="42"/>
      <c r="K25" s="41"/>
      <c r="L25" s="41"/>
      <c r="M25" s="42"/>
      <c r="N25" s="41"/>
      <c r="O25" s="5"/>
    </row>
    <row r="26" spans="1:18" x14ac:dyDescent="0.3">
      <c r="B26" s="37" t="s">
        <v>30</v>
      </c>
      <c r="D26" s="91">
        <f>SUM(Table1[Adjusted Cash Compensation ($100,000 Limit)])</f>
        <v>0</v>
      </c>
      <c r="F26" s="7">
        <f>SUM(Table1[Average FTE])</f>
        <v>0</v>
      </c>
      <c r="G26" s="95">
        <f>SUM(Table1[Salary / Hourly Wage Reductions])</f>
        <v>0</v>
      </c>
      <c r="H26" s="4"/>
      <c r="I26" s="4"/>
      <c r="J26" s="5"/>
      <c r="K26" s="4"/>
      <c r="L26" s="4"/>
      <c r="M26" s="5"/>
      <c r="N26" s="4"/>
      <c r="O26" s="5"/>
    </row>
    <row r="27" spans="1:18" x14ac:dyDescent="0.3">
      <c r="B27" s="37" t="s">
        <v>31</v>
      </c>
      <c r="D27" s="92">
        <f>'Table 1 Extended'!D497</f>
        <v>0</v>
      </c>
      <c r="F27" s="36">
        <f>'Table 1 Extended'!F497</f>
        <v>0</v>
      </c>
      <c r="G27" s="92">
        <f>'Table 1 Extended'!G497</f>
        <v>0</v>
      </c>
      <c r="H27" s="4"/>
      <c r="I27" s="4"/>
      <c r="J27" s="5"/>
      <c r="K27" s="4"/>
      <c r="L27" s="4"/>
      <c r="M27" s="5"/>
      <c r="N27" s="4"/>
      <c r="O27" s="5"/>
    </row>
    <row r="28" spans="1:18" ht="15" thickBot="1" x14ac:dyDescent="0.35">
      <c r="B28" s="37" t="s">
        <v>42</v>
      </c>
      <c r="D28" s="93"/>
      <c r="F28" s="36">
        <f>B76</f>
        <v>0</v>
      </c>
      <c r="G28" s="93"/>
      <c r="H28" s="4"/>
      <c r="I28" s="4"/>
      <c r="J28" s="5"/>
      <c r="K28" s="4"/>
      <c r="L28" s="4"/>
      <c r="M28" s="5"/>
      <c r="N28" s="4"/>
      <c r="O28" s="5"/>
    </row>
    <row r="29" spans="1:18" x14ac:dyDescent="0.3">
      <c r="A29" s="6"/>
      <c r="B29" s="6" t="s">
        <v>9</v>
      </c>
      <c r="D29" s="94">
        <f>SUM(D26:D27)</f>
        <v>0</v>
      </c>
      <c r="F29" s="79">
        <f>SUM(F26:F28)</f>
        <v>0</v>
      </c>
      <c r="G29" s="94">
        <f>SUM(G26:G27)</f>
        <v>0</v>
      </c>
      <c r="H29" s="4"/>
      <c r="I29" s="4"/>
      <c r="J29" s="5"/>
      <c r="K29" s="4"/>
      <c r="L29" s="4"/>
      <c r="M29" s="5"/>
      <c r="N29" s="4"/>
      <c r="O29" s="5"/>
    </row>
    <row r="30" spans="1:18" ht="15" thickBot="1" x14ac:dyDescent="0.35">
      <c r="B30" s="6" t="s">
        <v>41</v>
      </c>
      <c r="D30" s="8" t="s">
        <v>6</v>
      </c>
      <c r="F30" s="9" t="s">
        <v>7</v>
      </c>
      <c r="G30" s="10" t="s">
        <v>8</v>
      </c>
    </row>
    <row r="31" spans="1:18" x14ac:dyDescent="0.3">
      <c r="C31" s="12"/>
      <c r="E31" s="22"/>
      <c r="F31" s="23"/>
    </row>
    <row r="32" spans="1:18" ht="32.25" customHeight="1" x14ac:dyDescent="0.4">
      <c r="A32" s="205" t="s">
        <v>83</v>
      </c>
      <c r="B32" s="205"/>
      <c r="C32" s="208" t="s">
        <v>80</v>
      </c>
      <c r="D32" s="208"/>
      <c r="H32" s="145"/>
    </row>
    <row r="33" spans="1:8" ht="109.2" customHeight="1" x14ac:dyDescent="0.3">
      <c r="A33" s="199" t="s">
        <v>81</v>
      </c>
      <c r="B33" s="206"/>
      <c r="C33" s="40"/>
      <c r="H33" s="160"/>
    </row>
    <row r="34" spans="1:8" x14ac:dyDescent="0.3">
      <c r="A34" s="6"/>
      <c r="C34" s="40"/>
    </row>
    <row r="35" spans="1:8" s="142" customFormat="1" ht="43.2" x14ac:dyDescent="0.3">
      <c r="A35" s="142" t="s">
        <v>2</v>
      </c>
      <c r="B35" s="145" t="s">
        <v>3</v>
      </c>
      <c r="C35" s="146" t="s">
        <v>77</v>
      </c>
      <c r="D35" s="147" t="s">
        <v>39</v>
      </c>
      <c r="E35" s="152" t="s">
        <v>78</v>
      </c>
      <c r="F35" s="148" t="s">
        <v>4</v>
      </c>
    </row>
    <row r="36" spans="1:8" x14ac:dyDescent="0.3">
      <c r="A36" s="57"/>
      <c r="B36" s="58"/>
      <c r="C36" s="101"/>
      <c r="D36" s="217">
        <f>IF(AND(NOT(ISBLANK(Table3[[#This Row],[Employee''s Name]])),NOT(ISBLANK(Table3[[#This Row],[Cash Compensation]]))),IF(CoveredPeriod="","See Question 2",MIN(Table3[[#This Row],[Cash Compensation]],MaxSalary)),0)</f>
        <v>0</v>
      </c>
      <c r="E36" s="58"/>
      <c r="F36" s="59">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37" spans="1:8" x14ac:dyDescent="0.3">
      <c r="A37" s="60"/>
      <c r="B37" s="31"/>
      <c r="C37" s="87"/>
      <c r="D37" s="103">
        <f>IF(AND(NOT(ISBLANK(Table3[[#This Row],[Employee''s Name]])),NOT(ISBLANK(Table3[[#This Row],[Cash Compensation]]))),IF(CoveredPeriod="","See Question 2",MIN(Table3[[#This Row],[Cash Compensation]],MaxSalary)),0)</f>
        <v>0</v>
      </c>
      <c r="E37" s="31"/>
      <c r="F37" s="61">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38" spans="1:8" x14ac:dyDescent="0.3">
      <c r="A38" s="60"/>
      <c r="B38" s="31"/>
      <c r="C38" s="87"/>
      <c r="D38" s="103">
        <f>IF(AND(NOT(ISBLANK(Table3[[#This Row],[Employee''s Name]])),NOT(ISBLANK(Table3[[#This Row],[Cash Compensation]]))),IF(CoveredPeriod="","See Question 2",MIN(Table3[[#This Row],[Cash Compensation]],MaxSalary)),0)</f>
        <v>0</v>
      </c>
      <c r="E38" s="31"/>
      <c r="F38" s="61">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39" spans="1:8" x14ac:dyDescent="0.3">
      <c r="A39" s="60"/>
      <c r="B39" s="31"/>
      <c r="C39" s="87"/>
      <c r="D39" s="103">
        <f>IF(AND(NOT(ISBLANK(Table3[[#This Row],[Employee''s Name]])),NOT(ISBLANK(Table3[[#This Row],[Cash Compensation]]))),IF(CoveredPeriod="","See Question 2",MIN(Table3[[#This Row],[Cash Compensation]],MaxSalary)),0)</f>
        <v>0</v>
      </c>
      <c r="E39" s="31"/>
      <c r="F39" s="61">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40" spans="1:8" x14ac:dyDescent="0.3">
      <c r="A40" s="60"/>
      <c r="B40" s="31"/>
      <c r="C40" s="87"/>
      <c r="D40" s="103">
        <f>IF(AND(NOT(ISBLANK(Table3[[#This Row],[Employee''s Name]])),NOT(ISBLANK(Table3[[#This Row],[Cash Compensation]]))),IF(CoveredPeriod="","See Question 2",MIN(Table3[[#This Row],[Cash Compensation]],MaxSalary)),0)</f>
        <v>0</v>
      </c>
      <c r="E40" s="31"/>
      <c r="F40" s="61">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41" spans="1:8" x14ac:dyDescent="0.3">
      <c r="A41" s="60"/>
      <c r="B41" s="31"/>
      <c r="C41" s="87"/>
      <c r="D41" s="103">
        <f>IF(AND(NOT(ISBLANK(Table3[[#This Row],[Employee''s Name]])),NOT(ISBLANK(Table3[[#This Row],[Cash Compensation]]))),IF(CoveredPeriod="","See Question 2",MIN(Table3[[#This Row],[Cash Compensation]],MaxSalary)),0)</f>
        <v>0</v>
      </c>
      <c r="E41" s="31"/>
      <c r="F41" s="61">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42" spans="1:8" x14ac:dyDescent="0.3">
      <c r="A42" s="60"/>
      <c r="B42" s="31"/>
      <c r="C42" s="87"/>
      <c r="D42" s="103">
        <f>IF(AND(NOT(ISBLANK(Table3[[#This Row],[Employee''s Name]])),NOT(ISBLANK(Table3[[#This Row],[Cash Compensation]]))),IF(CoveredPeriod="","See Question 2",MIN(Table3[[#This Row],[Cash Compensation]],MaxSalary)),0)</f>
        <v>0</v>
      </c>
      <c r="E42" s="31"/>
      <c r="F42" s="61">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43" spans="1:8" x14ac:dyDescent="0.3">
      <c r="A43" s="60"/>
      <c r="B43" s="31"/>
      <c r="C43" s="87"/>
      <c r="D43" s="103">
        <f>IF(AND(NOT(ISBLANK(Table3[[#This Row],[Employee''s Name]])),NOT(ISBLANK(Table3[[#This Row],[Cash Compensation]]))),IF(CoveredPeriod="","See Question 2",MIN(Table3[[#This Row],[Cash Compensation]],MaxSalary)),0)</f>
        <v>0</v>
      </c>
      <c r="E43" s="31"/>
      <c r="F43" s="61">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44" spans="1:8" x14ac:dyDescent="0.3">
      <c r="A44" s="60"/>
      <c r="B44" s="31"/>
      <c r="C44" s="87"/>
      <c r="D44" s="103">
        <f>IF(AND(NOT(ISBLANK(Table3[[#This Row],[Employee''s Name]])),NOT(ISBLANK(Table3[[#This Row],[Cash Compensation]]))),IF(CoveredPeriod="","See Question 2",MIN(Table3[[#This Row],[Cash Compensation]],MaxSalary)),0)</f>
        <v>0</v>
      </c>
      <c r="E44" s="31"/>
      <c r="F44" s="61">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45" spans="1:8" x14ac:dyDescent="0.3">
      <c r="A45" s="60"/>
      <c r="B45" s="31"/>
      <c r="C45" s="87"/>
      <c r="D45" s="104">
        <f>IF(AND(NOT(ISBLANK(Table3[[#This Row],[Employee''s Name]])),NOT(ISBLANK(Table3[[#This Row],[Cash Compensation]]))),IF(CoveredPeriod="","See Question 2",MIN(Table3[[#This Row],[Cash Compensation]],MaxSalary)),0)</f>
        <v>0</v>
      </c>
      <c r="E45" s="31"/>
      <c r="F45" s="64">
        <f>IFERROR(IF(Table3[[#This Row],[Average Hours 
Paid/Week]]&lt;&gt;"",IF(FTECalc="Standard",MIN(ROUND(Table3[[#This Row],[Average Hours 
Paid/Week]]/40,1),1),IF(FTECalc="Simplified",IF(Table3[[#This Row],[Average Hours 
Paid/Week]]="FT",1,IF(Table3[[#This Row],[Average Hours 
Paid/Week]]="PT",0.5,IF(Table3[[#This Row],[Average Hours 
Paid/Week]]&lt;40,0.5,IF(AND(ISNUMBER(Table3[[#This Row],[Average Hours 
Paid/Week]]),Table3[[#This Row],[Average Hours 
Paid/Week]]&gt;=40),1,"N/A")))),"See Question 3")),0),"N/A")</f>
        <v>0</v>
      </c>
    </row>
    <row r="46" spans="1:8" ht="15" thickBot="1" x14ac:dyDescent="0.35">
      <c r="A46" s="136" t="s">
        <v>60</v>
      </c>
      <c r="B46" s="135" t="s">
        <v>28</v>
      </c>
      <c r="C46" s="53"/>
      <c r="D46" s="52"/>
      <c r="E46" s="55"/>
      <c r="F46" s="56"/>
    </row>
    <row r="47" spans="1:8" x14ac:dyDescent="0.3">
      <c r="A47" s="6"/>
      <c r="B47" s="37" t="s">
        <v>32</v>
      </c>
      <c r="D47" s="91">
        <f>SUM(Table3[Adjusted Cash Compensation ($100,000 Limit)])</f>
        <v>0</v>
      </c>
      <c r="F47" s="11">
        <f>SUM(Table3[Average FTE])</f>
        <v>0</v>
      </c>
    </row>
    <row r="48" spans="1:8" ht="15" thickBot="1" x14ac:dyDescent="0.35">
      <c r="A48" s="6"/>
      <c r="B48" s="37" t="s">
        <v>33</v>
      </c>
      <c r="D48" s="92">
        <f>'Table 2 Extended'!D506</f>
        <v>0</v>
      </c>
      <c r="F48" s="38">
        <f>'Table 2 Extended'!F506</f>
        <v>0</v>
      </c>
    </row>
    <row r="49" spans="1:8" x14ac:dyDescent="0.3">
      <c r="A49" s="6"/>
      <c r="B49" s="6" t="s">
        <v>9</v>
      </c>
      <c r="D49" s="78">
        <f>SUM(D47:D48)</f>
        <v>0</v>
      </c>
      <c r="F49" s="79">
        <f>SUM(F47:F48)</f>
        <v>0</v>
      </c>
    </row>
    <row r="50" spans="1:8" ht="15" thickBot="1" x14ac:dyDescent="0.35">
      <c r="A50" s="6"/>
      <c r="B50" s="6" t="s">
        <v>41</v>
      </c>
      <c r="D50" s="8" t="s">
        <v>10</v>
      </c>
      <c r="F50" s="8" t="s">
        <v>11</v>
      </c>
    </row>
    <row r="51" spans="1:8" x14ac:dyDescent="0.3">
      <c r="A51" s="6"/>
      <c r="C51" s="12"/>
      <c r="E51" s="12"/>
    </row>
    <row r="52" spans="1:8" ht="21" x14ac:dyDescent="0.4">
      <c r="A52" s="6" t="s">
        <v>16</v>
      </c>
      <c r="B52" s="208" t="s">
        <v>80</v>
      </c>
      <c r="C52" s="208"/>
      <c r="E52" s="12"/>
    </row>
    <row r="53" spans="1:8" x14ac:dyDescent="0.3">
      <c r="A53" s="161" t="s">
        <v>64</v>
      </c>
      <c r="B53" s="40"/>
      <c r="C53" s="12"/>
      <c r="E53" s="12"/>
      <c r="H53" s="145"/>
    </row>
    <row r="54" spans="1:8" ht="28.8" x14ac:dyDescent="0.3">
      <c r="A54" s="48" t="s">
        <v>2</v>
      </c>
      <c r="B54" s="54" t="s">
        <v>3</v>
      </c>
      <c r="C54" s="44" t="s">
        <v>77</v>
      </c>
      <c r="D54" s="54" t="s">
        <v>12</v>
      </c>
      <c r="E54" s="13" t="s">
        <v>40</v>
      </c>
      <c r="F54" s="48"/>
    </row>
    <row r="55" spans="1:8" x14ac:dyDescent="0.3">
      <c r="A55" s="57"/>
      <c r="B55" s="66"/>
      <c r="C55" s="97"/>
      <c r="D55" s="97"/>
      <c r="E55" s="218" t="str">
        <f>IF(Table4[[#This Row],[Employee''s Name]]&lt;&gt;"",IF(CoveredPeriod="","See Question 2",MIN(MIN(Table4[[#This Row],[Cash Compensation]],MaxSalary),MIN(Table4[[#This Row],[2019 Total Cash Compensation]]/52*Weeks,MaxSalary),20833)),"")</f>
        <v/>
      </c>
    </row>
    <row r="56" spans="1:8" x14ac:dyDescent="0.3">
      <c r="A56" s="60"/>
      <c r="B56" s="32"/>
      <c r="C56" s="98"/>
      <c r="D56" s="98"/>
      <c r="E56" s="219" t="str">
        <f>IF(Table4[[#This Row],[Employee''s Name]]&lt;&gt;"",IF(CoveredPeriod="","See Question 2",MIN(MIN(Table4[[#This Row],[Cash Compensation]],MaxSalary),MIN(Table4[[#This Row],[2019 Total Cash Compensation]]/52*Weeks,MaxSalary),20833)),"")</f>
        <v/>
      </c>
    </row>
    <row r="57" spans="1:8" x14ac:dyDescent="0.3">
      <c r="A57" s="60"/>
      <c r="B57" s="32"/>
      <c r="C57" s="98"/>
      <c r="D57" s="98"/>
      <c r="E57" s="219" t="str">
        <f>IF(Table4[[#This Row],[Employee''s Name]]&lt;&gt;"",IF(CoveredPeriod="","See Question 2",MIN(MIN(Table4[[#This Row],[Cash Compensation]],MaxSalary),MIN(Table4[[#This Row],[2019 Total Cash Compensation]]/52*Weeks,MaxSalary),20833)),"")</f>
        <v/>
      </c>
    </row>
    <row r="58" spans="1:8" x14ac:dyDescent="0.3">
      <c r="A58" s="60"/>
      <c r="B58" s="32"/>
      <c r="C58" s="98"/>
      <c r="D58" s="98"/>
      <c r="E58" s="219" t="str">
        <f>IF(Table4[[#This Row],[Employee''s Name]]&lt;&gt;"",IF(CoveredPeriod="","See Question 2",MIN(MIN(Table4[[#This Row],[Cash Compensation]],MaxSalary),MIN(Table4[[#This Row],[2019 Total Cash Compensation]]/52*Weeks,MaxSalary),20833)),"")</f>
        <v/>
      </c>
    </row>
    <row r="59" spans="1:8" x14ac:dyDescent="0.3">
      <c r="A59" s="60"/>
      <c r="B59" s="32"/>
      <c r="C59" s="98"/>
      <c r="D59" s="98"/>
      <c r="E59" s="219" t="str">
        <f>IF(Table4[[#This Row],[Employee''s Name]]&lt;&gt;"",IF(CoveredPeriod="","See Question 2",MIN(MIN(Table4[[#This Row],[Cash Compensation]],MaxSalary),MIN(Table4[[#This Row],[2019 Total Cash Compensation]]/52*Weeks,MaxSalary),20833)),"")</f>
        <v/>
      </c>
    </row>
    <row r="60" spans="1:8" x14ac:dyDescent="0.3">
      <c r="A60" s="60"/>
      <c r="B60" s="32"/>
      <c r="C60" s="98"/>
      <c r="D60" s="98"/>
      <c r="E60" s="219" t="str">
        <f>IF(Table4[[#This Row],[Employee''s Name]]&lt;&gt;"",IF(CoveredPeriod="","See Question 2",MIN(MIN(Table4[[#This Row],[Cash Compensation]],MaxSalary),MIN(Table4[[#This Row],[2019 Total Cash Compensation]]/52*Weeks,MaxSalary),20833)),"")</f>
        <v/>
      </c>
    </row>
    <row r="61" spans="1:8" x14ac:dyDescent="0.3">
      <c r="A61" s="60"/>
      <c r="B61" s="32"/>
      <c r="C61" s="98"/>
      <c r="D61" s="98"/>
      <c r="E61" s="219" t="str">
        <f>IF(Table4[[#This Row],[Employee''s Name]]&lt;&gt;"",IF(CoveredPeriod="","See Question 2",MIN(MIN(Table4[[#This Row],[Cash Compensation]],MaxSalary),MIN(Table4[[#This Row],[2019 Total Cash Compensation]]/52*Weeks,MaxSalary),20833)),"")</f>
        <v/>
      </c>
    </row>
    <row r="62" spans="1:8" x14ac:dyDescent="0.3">
      <c r="A62" s="60"/>
      <c r="B62" s="32"/>
      <c r="C62" s="98"/>
      <c r="D62" s="98"/>
      <c r="E62" s="219" t="str">
        <f>IF(Table4[[#This Row],[Employee''s Name]]&lt;&gt;"",IF(CoveredPeriod="","See Question 2",MIN(MIN(Table4[[#This Row],[Cash Compensation]],MaxSalary),MIN(Table4[[#This Row],[2019 Total Cash Compensation]]/52*Weeks,MaxSalary),20833)),"")</f>
        <v/>
      </c>
    </row>
    <row r="63" spans="1:8" x14ac:dyDescent="0.3">
      <c r="A63" s="60"/>
      <c r="B63" s="32"/>
      <c r="C63" s="98"/>
      <c r="D63" s="98"/>
      <c r="E63" s="219" t="str">
        <f>IF(Table4[[#This Row],[Employee''s Name]]&lt;&gt;"",IF(CoveredPeriod="","See Question 2",MIN(MIN(Table4[[#This Row],[Cash Compensation]],MaxSalary),MIN(Table4[[#This Row],[2019 Total Cash Compensation]]/52*Weeks,MaxSalary),20833)),"")</f>
        <v/>
      </c>
    </row>
    <row r="64" spans="1:8" ht="15" thickBot="1" x14ac:dyDescent="0.35">
      <c r="A64" s="62"/>
      <c r="B64" s="67"/>
      <c r="C64" s="220"/>
      <c r="D64" s="220"/>
      <c r="E64" s="219" t="str">
        <f>IF(Table4[[#This Row],[Employee''s Name]]&lt;&gt;"",IF(CoveredPeriod="","See Question 2",MIN(MIN(Table4[[#This Row],[Cash Compensation]],MaxSalary),MIN(Table4[[#This Row],[2019 Total Cash Compensation]]/52*Weeks,MaxSalary),20833)),"")</f>
        <v/>
      </c>
      <c r="G64" s="48"/>
    </row>
    <row r="65" spans="1:8" x14ac:dyDescent="0.3">
      <c r="A65" s="6"/>
      <c r="B65" s="1"/>
      <c r="C65" s="45" t="s">
        <v>9</v>
      </c>
      <c r="D65" s="1"/>
      <c r="E65" s="221">
        <f>SUM(Table4[Compensation For Application])</f>
        <v>0</v>
      </c>
    </row>
    <row r="66" spans="1:8" ht="15" thickBot="1" x14ac:dyDescent="0.35">
      <c r="B66" s="1"/>
      <c r="C66" s="6" t="s">
        <v>41</v>
      </c>
      <c r="E66" s="8" t="s">
        <v>13</v>
      </c>
    </row>
    <row r="67" spans="1:8" x14ac:dyDescent="0.3">
      <c r="B67" s="1"/>
      <c r="C67" s="1"/>
      <c r="E67" s="12"/>
    </row>
    <row r="68" spans="1:8" ht="21" x14ac:dyDescent="0.4">
      <c r="A68" s="6" t="s">
        <v>43</v>
      </c>
      <c r="B68" s="208" t="s">
        <v>80</v>
      </c>
      <c r="C68" s="208"/>
      <c r="E68" s="3"/>
    </row>
    <row r="69" spans="1:8" ht="63" customHeight="1" x14ac:dyDescent="0.3">
      <c r="A69" s="198" t="s">
        <v>82</v>
      </c>
      <c r="B69" s="198"/>
    </row>
    <row r="70" spans="1:8" s="37" customFormat="1" x14ac:dyDescent="0.3">
      <c r="A70" s="162" t="s">
        <v>65</v>
      </c>
      <c r="B70" s="162" t="s">
        <v>66</v>
      </c>
      <c r="H70" s="168"/>
    </row>
    <row r="71" spans="1:8" ht="30" customHeight="1" x14ac:dyDescent="0.3">
      <c r="A71" s="163" t="s">
        <v>67</v>
      </c>
      <c r="B71" s="164"/>
    </row>
    <row r="72" spans="1:8" x14ac:dyDescent="0.3">
      <c r="A72" s="165" t="s">
        <v>68</v>
      </c>
      <c r="B72" s="166"/>
    </row>
    <row r="73" spans="1:8" x14ac:dyDescent="0.3">
      <c r="A73" s="165" t="s">
        <v>69</v>
      </c>
      <c r="B73" s="166"/>
    </row>
    <row r="74" spans="1:8" x14ac:dyDescent="0.3">
      <c r="A74" s="165" t="s">
        <v>70</v>
      </c>
      <c r="B74" s="166"/>
    </row>
    <row r="75" spans="1:8" ht="15" thickBot="1" x14ac:dyDescent="0.35">
      <c r="A75" s="167" t="s">
        <v>71</v>
      </c>
      <c r="B75" s="166"/>
    </row>
    <row r="76" spans="1:8" ht="15" thickBot="1" x14ac:dyDescent="0.35">
      <c r="A76" s="6" t="s">
        <v>46</v>
      </c>
      <c r="B76" s="35">
        <f>SUM(B71:B75)</f>
        <v>0</v>
      </c>
    </row>
  </sheetData>
  <sheetProtection sheet="1" selectLockedCells="1"/>
  <mergeCells count="20">
    <mergeCell ref="H13:M13"/>
    <mergeCell ref="N13:O13"/>
    <mergeCell ref="A1:F1"/>
    <mergeCell ref="A8:C8"/>
    <mergeCell ref="B3:D3"/>
    <mergeCell ref="A10:G10"/>
    <mergeCell ref="A12:C12"/>
    <mergeCell ref="A11:B11"/>
    <mergeCell ref="E8:G8"/>
    <mergeCell ref="C11:D11"/>
    <mergeCell ref="A6:C7"/>
    <mergeCell ref="F7:G7"/>
    <mergeCell ref="A4:D4"/>
    <mergeCell ref="A69:B69"/>
    <mergeCell ref="A5:C5"/>
    <mergeCell ref="A33:B33"/>
    <mergeCell ref="A32:B32"/>
    <mergeCell ref="C32:D32"/>
    <mergeCell ref="B52:C52"/>
    <mergeCell ref="B68:C68"/>
  </mergeCells>
  <conditionalFormatting sqref="H13:P24">
    <cfRule type="expression" dxfId="23" priority="15">
      <formula>Reduction="Yes"</formula>
    </cfRule>
  </conditionalFormatting>
  <conditionalFormatting sqref="H15:H24">
    <cfRule type="expression" dxfId="80" priority="14">
      <formula>Reduction="Yes"</formula>
    </cfRule>
  </conditionalFormatting>
  <conditionalFormatting sqref="L15:P24">
    <cfRule type="expression" dxfId="79" priority="19">
      <formula>$K15&lt;&gt;"Yes"</formula>
    </cfRule>
  </conditionalFormatting>
  <conditionalFormatting sqref="L15:P15">
    <cfRule type="expression" dxfId="78" priority="18">
      <formula>$K15&lt;&gt;"Yes"</formula>
    </cfRule>
  </conditionalFormatting>
  <conditionalFormatting sqref="L24:P24">
    <cfRule type="expression" dxfId="77" priority="17">
      <formula>$K15&lt;&gt;"Yes"</formula>
    </cfRule>
  </conditionalFormatting>
  <conditionalFormatting sqref="P15:P24">
    <cfRule type="expression" dxfId="76" priority="16">
      <formula>$K15&lt;&gt;""</formula>
    </cfRule>
  </conditionalFormatting>
  <conditionalFormatting sqref="A9:XFD10 D12:XFD12 A11:A13 C11 A34:XFD51 E11:XFD11 A32:A33 C33:XFD33 C32 E32:XFD32 A53:XFD67 A52:B52 D52:XFD52 A69:XFD1048576 A68:B68 D68:XFD68 D13:G13 Q13:XFD13 N13 A14:XFD31">
    <cfRule type="expression" dxfId="22" priority="8">
      <formula>OR($D$5="",$D$7="",$D$8="",$E$7="")</formula>
    </cfRule>
  </conditionalFormatting>
  <conditionalFormatting sqref="E8:G8">
    <cfRule type="expression" dxfId="75" priority="6">
      <formula>$D$8&lt;&gt;"Simplified"</formula>
    </cfRule>
  </conditionalFormatting>
  <conditionalFormatting sqref="H13:M13">
    <cfRule type="expression" dxfId="74" priority="5">
      <formula>Test="Yes"</formula>
    </cfRule>
  </conditionalFormatting>
  <conditionalFormatting sqref="H13">
    <cfRule type="expression" dxfId="73" priority="4">
      <formula>Test="Yes"</formula>
    </cfRule>
  </conditionalFormatting>
  <conditionalFormatting sqref="H13:M13">
    <cfRule type="expression" dxfId="72" priority="3">
      <formula>OR($D$5="",$D$7="",$D$8="",$E$7="")</formula>
    </cfRule>
  </conditionalFormatting>
  <conditionalFormatting sqref="N13:P13">
    <cfRule type="expression" dxfId="71" priority="2">
      <formula>NewTwo="Yes"</formula>
    </cfRule>
  </conditionalFormatting>
  <conditionalFormatting sqref="P13">
    <cfRule type="expression" dxfId="70" priority="1">
      <formula>OR($D$5="",$D$7="",$D$8="",$E$7="")</formula>
    </cfRule>
  </conditionalFormatting>
  <conditionalFormatting sqref="A4:D4">
    <cfRule type="expression" dxfId="69" priority="59">
      <formula>AND($D$5&lt;&gt;"",$D$7&lt;&gt;"",$D$8&lt;&gt;"",$E$7&lt;&gt;"")</formula>
    </cfRule>
  </conditionalFormatting>
  <dataValidations count="5">
    <dataValidation type="whole" operator="lessThanOrEqual" allowBlank="1" showInputMessage="1" showErrorMessage="1" errorTitle="Exceeds Max Value" error="Only compensation less than $100,000 annually is eligible for forgiveness. The maximum eligible amount is $15,385." sqref="D26:D29 D47:D49 F49 F27:G29" xr:uid="{00000000-0002-0000-0100-000001000000}">
      <formula1>15385</formula1>
    </dataValidation>
    <dataValidation type="list" allowBlank="1" showInputMessage="1" showErrorMessage="1" sqref="H15:H24" xr:uid="{00000000-0002-0000-0100-000003000000}">
      <formula1>"Hourly, Salary"</formula1>
    </dataValidation>
    <dataValidation type="list" allowBlank="1" showInputMessage="1" showErrorMessage="1" sqref="D8" xr:uid="{00000000-0002-0000-0100-000004000000}">
      <formula1>"Standard, Simplified"</formula1>
    </dataValidation>
    <dataValidation type="list" allowBlank="1" showInputMessage="1" showErrorMessage="1" sqref="D5" xr:uid="{93873242-F99F-406C-9DED-E30FEFDDBEA1}">
      <formula1>"Yes, No, Do Not Know"</formula1>
    </dataValidation>
    <dataValidation type="date" allowBlank="1" showErrorMessage="1" errorTitle="Invalid Date" error="Please choose a date that is at least 8 weeks and not more than 24 weeks from the disbursement date" sqref="E7" xr:uid="{A7DDBEEE-3D58-4DAA-8888-AF10E81D69B1}">
      <formula1>Q7</formula1>
      <formula2>R7</formula2>
    </dataValidation>
  </dataValidations>
  <hyperlinks>
    <hyperlink ref="C11" location="'Table 1 Instructions'!A1" display="(Instructions)" xr:uid="{00000000-0004-0000-0100-000000000000}"/>
    <hyperlink ref="C32" location="'Table 2 Instructions'!A1" display="(Instructions)" xr:uid="{00000000-0004-0000-0100-000001000000}"/>
    <hyperlink ref="B52" location="'Table 3 Instructions'!A1" display="(Instructions)" xr:uid="{00000000-0004-0000-0100-000002000000}"/>
    <hyperlink ref="B68" location="'Table 4 Instructions'!A1" display="(Instructions)" xr:uid="{00000000-0004-0000-0100-000003000000}"/>
    <hyperlink ref="B25" location="'Table 1 Extended'!A1" display="Table 1 Extended" xr:uid="{00000000-0004-0000-0100-000004000000}"/>
    <hyperlink ref="B46" location="'Table 2 Extended'!A1" display="Table 2 Extended" xr:uid="{00000000-0004-0000-0100-000005000000}"/>
    <hyperlink ref="C11:D11" location="Table1Instructions" display="(Click Here for Instructions)" xr:uid="{E541159D-10AB-486A-AA62-FE251D101D89}"/>
    <hyperlink ref="C32:D32" location="Table2Instructions" display="(Click Here for Instructions)" xr:uid="{CF280F36-D123-46BD-9320-BE3871E38A59}"/>
    <hyperlink ref="B52:C52" location="Table3Instructions" display="(Click Here for Instructions)" xr:uid="{B9FA18D6-A378-4F6A-A7D5-544B74EFE2FF}"/>
    <hyperlink ref="B68:C68" location="Table4Instructions" display="(Click Here for Instructions)" xr:uid="{BDA73AEF-0AEC-4DCE-B626-31613CFD37F0}"/>
    <hyperlink ref="N13" location="'Salary Hourly Wage Instructions'!A1" display="(Click for Instructions)" xr:uid="{4B3A21BA-18BC-4A72-944A-CF7437941600}"/>
    <hyperlink ref="N13:O13" location="SalaryInstructions" display="(Click for Instructions)" xr:uid="{442EA940-0E17-4229-8604-AB0A5E689971}"/>
  </hyperlinks>
  <pageMargins left="0.7" right="0.7" top="0.75" bottom="0.75" header="0.3" footer="0.3"/>
  <pageSetup orientation="portrait" r:id="rId1"/>
  <headerFooter>
    <oddFooter>&amp;L&amp;1#&amp;"Calibri"&amp;10&amp;K008000Internal Use</oddFooter>
  </headerFooter>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13"/>
  <sheetViews>
    <sheetView workbookViewId="0">
      <selection activeCell="D9" sqref="D9"/>
    </sheetView>
  </sheetViews>
  <sheetFormatPr defaultRowHeight="14.4" x14ac:dyDescent="0.3"/>
  <cols>
    <col min="1" max="1" width="12.5546875" customWidth="1"/>
    <col min="2" max="2" width="5" customWidth="1"/>
    <col min="3" max="3" width="16.33203125" customWidth="1"/>
    <col min="4" max="4" width="24.33203125" customWidth="1"/>
  </cols>
  <sheetData>
    <row r="1" spans="1:8" ht="21" x14ac:dyDescent="0.4">
      <c r="A1" s="47" t="s">
        <v>19</v>
      </c>
    </row>
    <row r="3" spans="1:8" ht="23.4" x14ac:dyDescent="0.45">
      <c r="C3" s="212" t="s">
        <v>20</v>
      </c>
      <c r="D3" s="212"/>
    </row>
    <row r="4" spans="1:8" ht="23.4" x14ac:dyDescent="0.45">
      <c r="C4" s="46" t="s">
        <v>22</v>
      </c>
      <c r="D4" s="186">
        <f>'Schedule A Worksheet'!D29</f>
        <v>0</v>
      </c>
    </row>
    <row r="5" spans="1:8" ht="23.4" x14ac:dyDescent="0.45">
      <c r="C5" s="46" t="s">
        <v>23</v>
      </c>
      <c r="D5" s="86">
        <f>'Schedule A Worksheet'!F29</f>
        <v>0</v>
      </c>
    </row>
    <row r="6" spans="1:8" ht="23.4" x14ac:dyDescent="0.45">
      <c r="C6" s="46" t="s">
        <v>24</v>
      </c>
      <c r="D6" s="187">
        <f>'Schedule A Worksheet'!G29</f>
        <v>0</v>
      </c>
    </row>
    <row r="7" spans="1:8" ht="23.4" x14ac:dyDescent="0.45">
      <c r="C7" s="46" t="s">
        <v>21</v>
      </c>
      <c r="D7" s="187">
        <f>'Schedule A Worksheet'!D49</f>
        <v>0</v>
      </c>
    </row>
    <row r="8" spans="1:8" ht="23.4" x14ac:dyDescent="0.45">
      <c r="C8" s="46" t="s">
        <v>25</v>
      </c>
      <c r="D8" s="86">
        <f>'Schedule A Worksheet'!F49</f>
        <v>0</v>
      </c>
    </row>
    <row r="9" spans="1:8" ht="23.4" x14ac:dyDescent="0.45">
      <c r="C9" s="46" t="s">
        <v>13</v>
      </c>
      <c r="D9" s="187">
        <f>'Schedule A Worksheet'!E65</f>
        <v>0</v>
      </c>
    </row>
    <row r="13" spans="1:8" ht="176.25" customHeight="1" x14ac:dyDescent="0.3">
      <c r="A13" s="213" t="s">
        <v>84</v>
      </c>
      <c r="B13" s="213"/>
      <c r="C13" s="213"/>
      <c r="D13" s="213"/>
      <c r="E13" s="213"/>
      <c r="F13" s="213"/>
      <c r="G13" s="213"/>
      <c r="H13" s="213"/>
    </row>
  </sheetData>
  <sheetProtection sheet="1" selectLockedCells="1"/>
  <mergeCells count="2">
    <mergeCell ref="C3:D3"/>
    <mergeCell ref="A13:H13"/>
  </mergeCells>
  <pageMargins left="0.7" right="0.7" top="0.75" bottom="0.75" header="0.3" footer="0.3"/>
  <pageSetup orientation="portrait" r:id="rId1"/>
  <headerFooter>
    <oddFooter>&amp;L&amp;1#&amp;"Calibri"&amp;10&amp;K008000Internal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56"/>
  <sheetViews>
    <sheetView showGridLines="0" workbookViewId="0"/>
  </sheetViews>
  <sheetFormatPr defaultRowHeight="14.4" x14ac:dyDescent="0.3"/>
  <cols>
    <col min="1" max="1" width="116.44140625" customWidth="1"/>
    <col min="2" max="2" width="47.44140625" style="160" customWidth="1"/>
  </cols>
  <sheetData>
    <row r="1" spans="1:1" ht="22.5" customHeight="1" x14ac:dyDescent="0.3">
      <c r="A1" s="43" t="s">
        <v>34</v>
      </c>
    </row>
    <row r="2" spans="1:1" ht="44.4" x14ac:dyDescent="0.3">
      <c r="A2" s="185" t="s">
        <v>110</v>
      </c>
    </row>
    <row r="3" spans="1:1" ht="32.25" customHeight="1" x14ac:dyDescent="0.3">
      <c r="A3" s="169" t="s">
        <v>89</v>
      </c>
    </row>
    <row r="4" spans="1:1" ht="37.5" customHeight="1" x14ac:dyDescent="0.3">
      <c r="A4" s="169" t="s">
        <v>90</v>
      </c>
    </row>
    <row r="5" spans="1:1" ht="90.6" customHeight="1" x14ac:dyDescent="0.3">
      <c r="A5" s="169" t="s">
        <v>111</v>
      </c>
    </row>
    <row r="6" spans="1:1" ht="43.2" x14ac:dyDescent="0.3">
      <c r="A6" s="184" t="s">
        <v>112</v>
      </c>
    </row>
    <row r="7" spans="1:1" ht="43.95" customHeight="1" x14ac:dyDescent="0.3">
      <c r="A7" s="169" t="s">
        <v>113</v>
      </c>
    </row>
    <row r="8" spans="1:1" ht="33.75" customHeight="1" x14ac:dyDescent="0.3">
      <c r="A8" s="169" t="s">
        <v>88</v>
      </c>
    </row>
    <row r="9" spans="1:1" ht="111.75" customHeight="1" x14ac:dyDescent="0.3">
      <c r="A9" s="25" t="s">
        <v>114</v>
      </c>
    </row>
    <row r="10" spans="1:1" ht="35.25" customHeight="1" x14ac:dyDescent="0.3">
      <c r="A10" s="28" t="s">
        <v>18</v>
      </c>
    </row>
    <row r="11" spans="1:1" ht="28.8" x14ac:dyDescent="0.3">
      <c r="A11" s="26" t="s">
        <v>101</v>
      </c>
    </row>
    <row r="12" spans="1:1" x14ac:dyDescent="0.3">
      <c r="A12" s="26"/>
    </row>
    <row r="13" spans="1:1" ht="18" x14ac:dyDescent="0.3">
      <c r="A13" s="43" t="s">
        <v>35</v>
      </c>
    </row>
    <row r="14" spans="1:1" ht="72" x14ac:dyDescent="0.3">
      <c r="A14" s="171" t="s">
        <v>115</v>
      </c>
    </row>
    <row r="15" spans="1:1" ht="86.4" x14ac:dyDescent="0.3">
      <c r="A15" s="133" t="s">
        <v>116</v>
      </c>
    </row>
    <row r="16" spans="1:1" x14ac:dyDescent="0.3">
      <c r="A16" s="24" t="s">
        <v>17</v>
      </c>
    </row>
    <row r="17" spans="1:1" ht="28.8" x14ac:dyDescent="0.3">
      <c r="A17" s="171" t="s">
        <v>117</v>
      </c>
    </row>
    <row r="18" spans="1:1" ht="43.2" x14ac:dyDescent="0.3">
      <c r="A18" s="172" t="s">
        <v>118</v>
      </c>
    </row>
    <row r="19" spans="1:1" ht="28.8" x14ac:dyDescent="0.3">
      <c r="A19" s="172" t="s">
        <v>119</v>
      </c>
    </row>
    <row r="20" spans="1:1" ht="28.8" x14ac:dyDescent="0.3">
      <c r="A20" s="172" t="s">
        <v>98</v>
      </c>
    </row>
    <row r="21" spans="1:1" x14ac:dyDescent="0.3">
      <c r="A21" s="27" t="s">
        <v>120</v>
      </c>
    </row>
    <row r="22" spans="1:1" x14ac:dyDescent="0.3">
      <c r="A22" s="172" t="s">
        <v>85</v>
      </c>
    </row>
    <row r="23" spans="1:1" ht="28.8" x14ac:dyDescent="0.3">
      <c r="A23" s="172" t="s">
        <v>86</v>
      </c>
    </row>
    <row r="24" spans="1:1" ht="28.8" x14ac:dyDescent="0.3">
      <c r="A24" s="172" t="s">
        <v>87</v>
      </c>
    </row>
    <row r="25" spans="1:1" ht="72" x14ac:dyDescent="0.3">
      <c r="A25" s="172" t="s">
        <v>121</v>
      </c>
    </row>
    <row r="27" spans="1:1" ht="21" x14ac:dyDescent="0.3">
      <c r="A27" s="43" t="s">
        <v>38</v>
      </c>
    </row>
    <row r="28" spans="1:1" ht="44.4" x14ac:dyDescent="0.3">
      <c r="A28" s="173" t="s">
        <v>122</v>
      </c>
    </row>
    <row r="29" spans="1:1" ht="28.8" x14ac:dyDescent="0.3">
      <c r="A29" s="169" t="s">
        <v>89</v>
      </c>
    </row>
    <row r="30" spans="1:1" ht="28.8" x14ac:dyDescent="0.3">
      <c r="A30" s="169" t="s">
        <v>90</v>
      </c>
    </row>
    <row r="31" spans="1:1" ht="57.6" x14ac:dyDescent="0.3">
      <c r="A31" s="169" t="s">
        <v>123</v>
      </c>
    </row>
    <row r="32" spans="1:1" ht="43.2" x14ac:dyDescent="0.3">
      <c r="A32" s="170" t="s">
        <v>124</v>
      </c>
    </row>
    <row r="33" spans="1:1" ht="28.8" x14ac:dyDescent="0.3">
      <c r="A33" s="169" t="s">
        <v>125</v>
      </c>
    </row>
    <row r="34" spans="1:1" x14ac:dyDescent="0.3">
      <c r="A34" s="169" t="s">
        <v>88</v>
      </c>
    </row>
    <row r="35" spans="1:1" ht="86.4" x14ac:dyDescent="0.3">
      <c r="A35" s="174" t="s">
        <v>126</v>
      </c>
    </row>
    <row r="36" spans="1:1" ht="28.8" x14ac:dyDescent="0.3">
      <c r="A36" s="170" t="s">
        <v>91</v>
      </c>
    </row>
    <row r="37" spans="1:1" ht="28.8" x14ac:dyDescent="0.3">
      <c r="A37" s="175" t="s">
        <v>92</v>
      </c>
    </row>
    <row r="39" spans="1:1" ht="21" x14ac:dyDescent="0.3">
      <c r="A39" s="43" t="s">
        <v>37</v>
      </c>
    </row>
    <row r="40" spans="1:1" ht="28.8" x14ac:dyDescent="0.3">
      <c r="A40" s="174" t="s">
        <v>93</v>
      </c>
    </row>
    <row r="41" spans="1:1" x14ac:dyDescent="0.3">
      <c r="A41" s="169" t="s">
        <v>94</v>
      </c>
    </row>
    <row r="42" spans="1:1" ht="28.8" x14ac:dyDescent="0.3">
      <c r="A42" s="169" t="s">
        <v>90</v>
      </c>
    </row>
    <row r="43" spans="1:1" ht="43.2" x14ac:dyDescent="0.3">
      <c r="A43" s="169" t="s">
        <v>127</v>
      </c>
    </row>
    <row r="44" spans="1:1" ht="16.5" customHeight="1" x14ac:dyDescent="0.3">
      <c r="A44" s="169" t="s">
        <v>100</v>
      </c>
    </row>
    <row r="45" spans="1:1" x14ac:dyDescent="0.3">
      <c r="A45" s="43" t="s">
        <v>99</v>
      </c>
    </row>
    <row r="46" spans="1:1" ht="28.8" x14ac:dyDescent="0.3">
      <c r="A46" s="169" t="s">
        <v>128</v>
      </c>
    </row>
    <row r="47" spans="1:1" ht="28.8" x14ac:dyDescent="0.3">
      <c r="A47" s="170" t="s">
        <v>91</v>
      </c>
    </row>
    <row r="49" spans="1:1" ht="21" x14ac:dyDescent="0.3">
      <c r="A49" s="43" t="s">
        <v>44</v>
      </c>
    </row>
    <row r="50" spans="1:1" ht="72" x14ac:dyDescent="0.3">
      <c r="A50" s="25" t="s">
        <v>59</v>
      </c>
    </row>
    <row r="51" spans="1:1" x14ac:dyDescent="0.3">
      <c r="A51" s="169" t="s">
        <v>45</v>
      </c>
    </row>
    <row r="52" spans="1:1" ht="57.6" x14ac:dyDescent="0.3">
      <c r="A52" s="176" t="s">
        <v>129</v>
      </c>
    </row>
    <row r="53" spans="1:1" ht="28.8" x14ac:dyDescent="0.3">
      <c r="A53" s="176" t="s">
        <v>130</v>
      </c>
    </row>
    <row r="54" spans="1:1" x14ac:dyDescent="0.3">
      <c r="A54" s="176" t="s">
        <v>131</v>
      </c>
    </row>
    <row r="55" spans="1:1" x14ac:dyDescent="0.3">
      <c r="A55" s="176" t="s">
        <v>132</v>
      </c>
    </row>
    <row r="56" spans="1:1" ht="28.8" x14ac:dyDescent="0.3">
      <c r="A56" s="176" t="s">
        <v>133</v>
      </c>
    </row>
  </sheetData>
  <sheetProtection sheet="1" selectLockedCells="1"/>
  <hyperlinks>
    <hyperlink ref="A1" location="'Schedule A Worksheet'!A7" display="TABLE 1 INSTRUCTIONS (Back to Schedule A Worksheet)" xr:uid="{00000000-0004-0000-0500-000000000000}"/>
    <hyperlink ref="A13" location="'Schedule A Worksheet'!A6" display="SALARY/HOURLY WAGE REDUCTION SECTION INSTRUCTIONS (Back to Schedule A Worksheet)" xr:uid="{32668685-D649-4860-B897-BEAD37A0F381}"/>
    <hyperlink ref="A27" location="'Schedule A Worksheet'!A27" display="TABLE 2 INSTRUCTIONS (Back to Schedule A Worksheet)" xr:uid="{49F9EDEB-B5CA-483A-885C-CD990351C5B2}"/>
    <hyperlink ref="A39" location="'Schedule A Worksheet'!A1" display="TABLE 3 INSTRUCTIONS (Back to Schedule A Worksheet)" xr:uid="{EB1C0C77-89B1-4746-88D4-51831E17F7AF}"/>
    <hyperlink ref="A49" location="'Schedule A Worksheet'!A45" display="TABLE 4 INSTRUCTIONS (Back to Schedule A Worksheet)" xr:uid="{9DD579D6-4541-4E30-A245-0BF446643CE4}"/>
    <hyperlink ref="A45" r:id="rId1" xr:uid="{CA9C4C20-A7BB-4E8D-B9CA-80ECE5E82F06}"/>
  </hyperlinks>
  <pageMargins left="0.7" right="0.7" top="0.75" bottom="0.75" header="0.3" footer="0.3"/>
  <pageSetup orientation="portrait" r:id="rId2"/>
  <headerFooter>
    <oddFooter>&amp;L&amp;1#&amp;"Calibri"&amp;10&amp;K008000Internal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497"/>
  <sheetViews>
    <sheetView zoomScale="85" zoomScaleNormal="85" workbookViewId="0">
      <selection activeCell="E7" sqref="E7"/>
    </sheetView>
  </sheetViews>
  <sheetFormatPr defaultRowHeight="14.4" x14ac:dyDescent="0.3"/>
  <cols>
    <col min="1" max="1" width="55.5546875" customWidth="1"/>
    <col min="2" max="2" width="20.88671875" customWidth="1"/>
    <col min="3" max="3" width="18.6640625" bestFit="1" customWidth="1"/>
    <col min="4" max="4" width="16.88671875" bestFit="1" customWidth="1"/>
    <col min="5" max="5" width="16.33203125" bestFit="1" customWidth="1"/>
    <col min="6" max="6" width="14.44140625" bestFit="1" customWidth="1"/>
    <col min="7" max="7" width="24.109375" bestFit="1" customWidth="1"/>
    <col min="8" max="8" width="16.88671875" customWidth="1"/>
    <col min="9" max="9" width="21" customWidth="1"/>
    <col min="10" max="10" width="17.88671875" customWidth="1"/>
    <col min="11" max="11" width="14.44140625" customWidth="1"/>
    <col min="12" max="12" width="22.109375" customWidth="1"/>
    <col min="13" max="13" width="15.5546875" customWidth="1"/>
    <col min="14" max="14" width="16.109375" customWidth="1"/>
    <col min="15" max="15" width="15.88671875" customWidth="1"/>
    <col min="16" max="16" width="17" customWidth="1"/>
    <col min="17" max="17" width="9.109375" hidden="1" customWidth="1"/>
  </cols>
  <sheetData>
    <row r="1" spans="1:17" s="142" customFormat="1" ht="23.4" x14ac:dyDescent="0.45">
      <c r="A1" s="200" t="s">
        <v>29</v>
      </c>
      <c r="B1" s="200"/>
      <c r="C1" s="200"/>
      <c r="D1" s="200"/>
      <c r="E1" s="200"/>
      <c r="F1" s="200"/>
      <c r="G1"/>
    </row>
    <row r="2" spans="1:17" x14ac:dyDescent="0.3">
      <c r="A2" s="214" t="s">
        <v>36</v>
      </c>
      <c r="B2" s="214"/>
      <c r="C2" s="214"/>
      <c r="D2" s="214"/>
      <c r="E2" s="214"/>
      <c r="F2" s="214"/>
    </row>
    <row r="4" spans="1:17" ht="21" x14ac:dyDescent="0.4">
      <c r="A4" s="6" t="s">
        <v>0</v>
      </c>
      <c r="C4" s="216" t="s">
        <v>80</v>
      </c>
      <c r="D4" s="216"/>
    </row>
    <row r="5" spans="1:17" ht="29.25" customHeight="1" x14ac:dyDescent="0.3">
      <c r="A5" s="14"/>
      <c r="B5" s="15"/>
      <c r="C5" s="15"/>
      <c r="D5" s="15"/>
      <c r="E5" s="15"/>
      <c r="F5" s="15"/>
      <c r="G5" s="39"/>
      <c r="H5" s="209" t="s">
        <v>1</v>
      </c>
      <c r="I5" s="210"/>
      <c r="J5" s="210"/>
      <c r="K5" s="210"/>
      <c r="L5" s="210"/>
      <c r="M5" s="210"/>
      <c r="N5" s="215" t="s">
        <v>61</v>
      </c>
      <c r="O5" s="215"/>
      <c r="P5" s="137"/>
    </row>
    <row r="6" spans="1:17" s="142" customFormat="1" ht="57.6" x14ac:dyDescent="0.3">
      <c r="A6" s="149" t="s">
        <v>2</v>
      </c>
      <c r="B6" s="150" t="s">
        <v>3</v>
      </c>
      <c r="C6" s="150" t="s">
        <v>77</v>
      </c>
      <c r="D6" s="150" t="s">
        <v>39</v>
      </c>
      <c r="E6" s="150" t="s">
        <v>95</v>
      </c>
      <c r="F6" s="151" t="s">
        <v>4</v>
      </c>
      <c r="G6" s="152" t="s">
        <v>62</v>
      </c>
      <c r="H6" s="153" t="s">
        <v>5</v>
      </c>
      <c r="I6" s="150" t="s">
        <v>47</v>
      </c>
      <c r="J6" s="150" t="s">
        <v>136</v>
      </c>
      <c r="K6" s="154" t="s">
        <v>15</v>
      </c>
      <c r="L6" s="150" t="s">
        <v>134</v>
      </c>
      <c r="M6" s="150" t="s">
        <v>48</v>
      </c>
      <c r="N6" s="150" t="s">
        <v>49</v>
      </c>
      <c r="O6" s="154" t="s">
        <v>14</v>
      </c>
      <c r="P6" s="155" t="s">
        <v>135</v>
      </c>
    </row>
    <row r="7" spans="1:17" x14ac:dyDescent="0.3">
      <c r="A7" s="57"/>
      <c r="B7" s="66"/>
      <c r="C7" s="101"/>
      <c r="D7" s="102">
        <f>IF(AND(NOT(ISBLANK(Table15[[#This Row],[Employee''s Name]])),NOT(ISBLANK(Table15[[#This Row],[Cash Compensation]]))),IF(CoveredPeriod="","See Question 2",MIN(Table15[[#This Row],[Cash Compensation]],MaxSalary)),0)</f>
        <v>0</v>
      </c>
      <c r="E7" s="58"/>
      <c r="F7" s="7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 s="139" t="str">
        <f>IFERROR(IF(Reduction="Yes",0,IF(Table15[[#This Row],[Employee''s Name]]&lt;&gt;"",IF(Table15[[#This Row],[Reduced More Than 25%?]]="No",0,IF(Table15[[#This Row],[Pay Method]]="Hourly",Q7*Table15[[#This Row],[Avg Hours Worked / Week
Most Recent Quarter]]*Weeks,IF(Table15[[#This Row],[Pay Method]]="Salary",Q7*Weeks/52,"Please Select Pay Method"))),"")),"")</f>
        <v/>
      </c>
      <c r="H7" s="66"/>
      <c r="I7" s="97" t="str">
        <f>IFERROR(IF(Table15[[#This Row],[Pay Method]]="Salary",Table15[[#This Row],[Adjusted Cash Compensation ($100,000 Limit)]]/Weeks*52,IF(Table15[[#This Row],[Pay Method]]="Hourly",Table15[[#This Row],[Adjusted Cash Compensation ($100,000 Limit)]]/Weeks/Table15[[#This Row],[Average Hours
Paid/Week]],"")),"")</f>
        <v/>
      </c>
      <c r="J7" s="97"/>
      <c r="K7" s="74" t="str">
        <f>IFERROR(IF(Table15[[#This Row],[Salary/Wages
Covered Period]]&gt;=100000,"N/A",IF(OR(Table15[[#This Row],[Salary/Wages
Covered Period]]/Table15[[#This Row],[Salary/Wages
Most Recent Quarter]]&gt;=0.75,Table15[[#This Row],[Salary/Wages
Most Recent Quarter]]=0),"No","Yes")),"N/A")</f>
        <v>N/A</v>
      </c>
      <c r="L7" s="82"/>
      <c r="M7" s="105"/>
      <c r="N7" s="105"/>
      <c r="O7" s="74" t="str">
        <f>IF(AND(Table15[[#This Row],[Salary/Wages
Feb. 15, 2020]]&lt;&gt;"",Table15[[#This Row],[Salary/Wages
Feb. 15 - Apr. 26, 2020]]&lt;&gt;"",Table15[[#This Row],[Reduced More Than 25%?]]="Yes"),IF(Table15[[#This Row],[Salary/Wages
Feb. 15 - Apr. 26, 2020]]&gt;=Table15[[#This Row],[Salary/Wages
Feb. 15, 2020]],"No","Yes"),"")</f>
        <v/>
      </c>
      <c r="P7" s="107"/>
      <c r="Q7">
        <f>IF(AND(Table15[[#This Row],[Reduction Occurred 
2/15-4/26?]]&lt;&gt;"No",Table15[[#This Row],[Salary/Wages on Dec. 31, 2020 or End of Covered Period]]&gt;=Table15[[#This Row],[Salary/Wages
Feb. 15, 2020]]),0,ROUND(Table15[[#This Row],[Salary/Wages
Most Recent Quarter]]*0.75,2)-Table15[[#This Row],[Salary/Wages
Covered Period]])</f>
        <v>0</v>
      </c>
    </row>
    <row r="8" spans="1:17" x14ac:dyDescent="0.3">
      <c r="A8" s="60"/>
      <c r="B8" s="32"/>
      <c r="C8" s="87"/>
      <c r="D8" s="103">
        <f>IF(AND(NOT(ISBLANK(Table15[[#This Row],[Employee''s Name]])),NOT(ISBLANK(Table15[[#This Row],[Cash Compensation]]))),IF(CoveredPeriod="","See Question 2",MIN(Table15[[#This Row],[Cash Compensation]],MaxSalary)),0)</f>
        <v>0</v>
      </c>
      <c r="E8" s="31"/>
      <c r="F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 s="96" t="str">
        <f>IFERROR(IF(Reduction="Yes",0,IF(Table15[[#This Row],[Employee''s Name]]&lt;&gt;"",IF(Table15[[#This Row],[Reduced More Than 25%?]]="No",0,IF(Table15[[#This Row],[Pay Method]]="Hourly",Q8*Table15[[#This Row],[Avg Hours Worked / Week
Most Recent Quarter]]*Weeks,IF(Table15[[#This Row],[Pay Method]]="Salary",Q8*Weeks/52,"Please Select Pay Method"))),"")),"")</f>
        <v/>
      </c>
      <c r="H8" s="32"/>
      <c r="I8" s="98" t="str">
        <f>IFERROR(IF(Table15[[#This Row],[Pay Method]]="Salary",Table15[[#This Row],[Adjusted Cash Compensation ($100,000 Limit)]]/Weeks*52,IF(Table15[[#This Row],[Pay Method]]="Hourly",Table15[[#This Row],[Adjusted Cash Compensation ($100,000 Limit)]]/Weeks/Table15[[#This Row],[Average Hours
Paid/Week]],"")),"")</f>
        <v/>
      </c>
      <c r="J8" s="98"/>
      <c r="K8" s="34" t="str">
        <f>IFERROR(IF(Table15[[#This Row],[Salary/Wages
Covered Period]]&gt;=100000,"N/A",IF(OR(Table15[[#This Row],[Salary/Wages
Covered Period]]/Table15[[#This Row],[Salary/Wages
Most Recent Quarter]]&gt;=0.75,Table15[[#This Row],[Salary/Wages
Most Recent Quarter]]=0),"No","Yes")),"N/A")</f>
        <v>N/A</v>
      </c>
      <c r="L8" s="83"/>
      <c r="M8" s="106"/>
      <c r="N8" s="106"/>
      <c r="O8" s="34" t="str">
        <f>IF(AND(Table15[[#This Row],[Salary/Wages
Feb. 15, 2020]]&lt;&gt;"",Table15[[#This Row],[Salary/Wages
Feb. 15 - Apr. 26, 2020]]&lt;&gt;"",Table15[[#This Row],[Reduced More Than 25%?]]="Yes"),IF(Table15[[#This Row],[Salary/Wages
Feb. 15 - Apr. 26, 2020]]&gt;=Table15[[#This Row],[Salary/Wages
Feb. 15, 2020]],"No","Yes"),"")</f>
        <v/>
      </c>
      <c r="P8" s="108"/>
      <c r="Q8">
        <f>IF(AND(Table15[[#This Row],[Reduction Occurred 
2/15-4/26?]]&lt;&gt;"No",Table15[[#This Row],[Salary/Wages on Dec. 31, 2020 or End of Covered Period]]&gt;=Table15[[#This Row],[Salary/Wages
Feb. 15, 2020]]),0,ROUND(Table15[[#This Row],[Salary/Wages
Most Recent Quarter]]*0.75,2)-Table15[[#This Row],[Salary/Wages
Covered Period]])</f>
        <v>0</v>
      </c>
    </row>
    <row r="9" spans="1:17" x14ac:dyDescent="0.3">
      <c r="A9" s="60"/>
      <c r="B9" s="32"/>
      <c r="C9" s="87"/>
      <c r="D9" s="103">
        <f>IF(AND(NOT(ISBLANK(Table15[[#This Row],[Employee''s Name]])),NOT(ISBLANK(Table15[[#This Row],[Cash Compensation]]))),IF(CoveredPeriod="","See Question 2",MIN(Table15[[#This Row],[Cash Compensation]],MaxSalary)),0)</f>
        <v>0</v>
      </c>
      <c r="E9" s="31"/>
      <c r="F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 s="96" t="str">
        <f>IFERROR(IF(Reduction="Yes",0,IF(Table15[[#This Row],[Employee''s Name]]&lt;&gt;"",IF(Table15[[#This Row],[Reduced More Than 25%?]]="No",0,IF(Table15[[#This Row],[Pay Method]]="Hourly",Q9*Table15[[#This Row],[Avg Hours Worked / Week
Most Recent Quarter]]*Weeks,IF(Table15[[#This Row],[Pay Method]]="Salary",Q9*Weeks/52,"Please Select Pay Method"))),"")),"")</f>
        <v/>
      </c>
      <c r="H9" s="32"/>
      <c r="I9" s="98" t="str">
        <f>IFERROR(IF(Table15[[#This Row],[Pay Method]]="Salary",Table15[[#This Row],[Adjusted Cash Compensation ($100,000 Limit)]]/Weeks*52,IF(Table15[[#This Row],[Pay Method]]="Hourly",Table15[[#This Row],[Adjusted Cash Compensation ($100,000 Limit)]]/Weeks/Table15[[#This Row],[Average Hours
Paid/Week]],"")),"")</f>
        <v/>
      </c>
      <c r="J9" s="98"/>
      <c r="K9" s="34" t="str">
        <f>IFERROR(IF(Table15[[#This Row],[Salary/Wages
Covered Period]]&gt;=100000,"N/A",IF(OR(Table15[[#This Row],[Salary/Wages
Covered Period]]/Table15[[#This Row],[Salary/Wages
Most Recent Quarter]]&gt;=0.75,Table15[[#This Row],[Salary/Wages
Most Recent Quarter]]=0),"No","Yes")),"N/A")</f>
        <v>N/A</v>
      </c>
      <c r="L9" s="83"/>
      <c r="M9" s="106"/>
      <c r="N9" s="106"/>
      <c r="O9" s="34" t="str">
        <f>IF(AND(Table15[[#This Row],[Salary/Wages
Feb. 15, 2020]]&lt;&gt;"",Table15[[#This Row],[Salary/Wages
Feb. 15 - Apr. 26, 2020]]&lt;&gt;"",Table15[[#This Row],[Reduced More Than 25%?]]="Yes"),IF(Table15[[#This Row],[Salary/Wages
Feb. 15 - Apr. 26, 2020]]&gt;=Table15[[#This Row],[Salary/Wages
Feb. 15, 2020]],"No","Yes"),"")</f>
        <v/>
      </c>
      <c r="P9" s="108"/>
      <c r="Q9">
        <f>IF(AND(Table15[[#This Row],[Reduction Occurred 
2/15-4/26?]]&lt;&gt;"No",Table15[[#This Row],[Salary/Wages on Dec. 31, 2020 or End of Covered Period]]&gt;=Table15[[#This Row],[Salary/Wages
Feb. 15, 2020]]),0,ROUND(Table15[[#This Row],[Salary/Wages
Most Recent Quarter]]*0.75,2)-Table15[[#This Row],[Salary/Wages
Covered Period]])</f>
        <v>0</v>
      </c>
    </row>
    <row r="10" spans="1:17" x14ac:dyDescent="0.3">
      <c r="A10" s="60"/>
      <c r="B10" s="32"/>
      <c r="C10" s="87"/>
      <c r="D10" s="103">
        <f>IF(AND(NOT(ISBLANK(Table15[[#This Row],[Employee''s Name]])),NOT(ISBLANK(Table15[[#This Row],[Cash Compensation]]))),IF(CoveredPeriod="","See Question 2",MIN(Table15[[#This Row],[Cash Compensation]],MaxSalary)),0)</f>
        <v>0</v>
      </c>
      <c r="E10" s="31"/>
      <c r="F1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 s="96" t="str">
        <f>IFERROR(IF(Reduction="Yes",0,IF(Table15[[#This Row],[Employee''s Name]]&lt;&gt;"",IF(Table15[[#This Row],[Reduced More Than 25%?]]="No",0,IF(Table15[[#This Row],[Pay Method]]="Hourly",Q10*Table15[[#This Row],[Avg Hours Worked / Week
Most Recent Quarter]]*Weeks,IF(Table15[[#This Row],[Pay Method]]="Salary",Q10*Weeks/52,"Please Select Pay Method"))),"")),"")</f>
        <v/>
      </c>
      <c r="H10" s="32"/>
      <c r="I10" s="98" t="str">
        <f>IFERROR(IF(Table15[[#This Row],[Pay Method]]="Salary",Table15[[#This Row],[Adjusted Cash Compensation ($100,000 Limit)]]/Weeks*52,IF(Table15[[#This Row],[Pay Method]]="Hourly",Table15[[#This Row],[Adjusted Cash Compensation ($100,000 Limit)]]/Weeks/Table15[[#This Row],[Average Hours
Paid/Week]],"")),"")</f>
        <v/>
      </c>
      <c r="J10" s="98"/>
      <c r="K10" s="34" t="str">
        <f>IFERROR(IF(Table15[[#This Row],[Salary/Wages
Covered Period]]&gt;=100000,"N/A",IF(OR(Table15[[#This Row],[Salary/Wages
Covered Period]]/Table15[[#This Row],[Salary/Wages
Most Recent Quarter]]&gt;=0.75,Table15[[#This Row],[Salary/Wages
Most Recent Quarter]]=0),"No","Yes")),"N/A")</f>
        <v>N/A</v>
      </c>
      <c r="L10" s="83"/>
      <c r="M10" s="106"/>
      <c r="N10" s="106"/>
      <c r="O10" s="34" t="str">
        <f>IF(AND(Table15[[#This Row],[Salary/Wages
Feb. 15, 2020]]&lt;&gt;"",Table15[[#This Row],[Salary/Wages
Feb. 15 - Apr. 26, 2020]]&lt;&gt;"",Table15[[#This Row],[Reduced More Than 25%?]]="Yes"),IF(Table15[[#This Row],[Salary/Wages
Feb. 15 - Apr. 26, 2020]]&gt;=Table15[[#This Row],[Salary/Wages
Feb. 15, 2020]],"No","Yes"),"")</f>
        <v/>
      </c>
      <c r="P10" s="108"/>
      <c r="Q10">
        <f>IF(AND(Table15[[#This Row],[Reduction Occurred 
2/15-4/26?]]&lt;&gt;"No",Table15[[#This Row],[Salary/Wages on Dec. 31, 2020 or End of Covered Period]]&gt;=Table15[[#This Row],[Salary/Wages
Feb. 15, 2020]]),0,ROUND(Table15[[#This Row],[Salary/Wages
Most Recent Quarter]]*0.75,2)-Table15[[#This Row],[Salary/Wages
Covered Period]])</f>
        <v>0</v>
      </c>
    </row>
    <row r="11" spans="1:17" x14ac:dyDescent="0.3">
      <c r="A11" s="60"/>
      <c r="B11" s="32"/>
      <c r="C11" s="87"/>
      <c r="D11" s="103">
        <f>IF(AND(NOT(ISBLANK(Table15[[#This Row],[Employee''s Name]])),NOT(ISBLANK(Table15[[#This Row],[Cash Compensation]]))),IF(CoveredPeriod="","See Question 2",MIN(Table15[[#This Row],[Cash Compensation]],MaxSalary)),0)</f>
        <v>0</v>
      </c>
      <c r="E11" s="31"/>
      <c r="F1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 s="96" t="str">
        <f>IFERROR(IF(Reduction="Yes",0,IF(Table15[[#This Row],[Employee''s Name]]&lt;&gt;"",IF(Table15[[#This Row],[Reduced More Than 25%?]]="No",0,IF(Table15[[#This Row],[Pay Method]]="Hourly",Q11*Table15[[#This Row],[Avg Hours Worked / Week
Most Recent Quarter]]*Weeks,IF(Table15[[#This Row],[Pay Method]]="Salary",Q11*Weeks/52,"Please Select Pay Method"))),"")),"")</f>
        <v/>
      </c>
      <c r="H11" s="32"/>
      <c r="I11" s="98" t="str">
        <f>IFERROR(IF(Table15[[#This Row],[Pay Method]]="Salary",Table15[[#This Row],[Adjusted Cash Compensation ($100,000 Limit)]]/Weeks*52,IF(Table15[[#This Row],[Pay Method]]="Hourly",Table15[[#This Row],[Adjusted Cash Compensation ($100,000 Limit)]]/Weeks/Table15[[#This Row],[Average Hours
Paid/Week]],"")),"")</f>
        <v/>
      </c>
      <c r="J11" s="98"/>
      <c r="K11" s="34" t="str">
        <f>IFERROR(IF(Table15[[#This Row],[Salary/Wages
Covered Period]]&gt;=100000,"N/A",IF(OR(Table15[[#This Row],[Salary/Wages
Covered Period]]/Table15[[#This Row],[Salary/Wages
Most Recent Quarter]]&gt;=0.75,Table15[[#This Row],[Salary/Wages
Most Recent Quarter]]=0),"No","Yes")),"N/A")</f>
        <v>N/A</v>
      </c>
      <c r="L11" s="83"/>
      <c r="M11" s="106"/>
      <c r="N11" s="106"/>
      <c r="O11" s="34" t="str">
        <f>IF(AND(Table15[[#This Row],[Salary/Wages
Feb. 15, 2020]]&lt;&gt;"",Table15[[#This Row],[Salary/Wages
Feb. 15 - Apr. 26, 2020]]&lt;&gt;"",Table15[[#This Row],[Reduced More Than 25%?]]="Yes"),IF(Table15[[#This Row],[Salary/Wages
Feb. 15 - Apr. 26, 2020]]&gt;=Table15[[#This Row],[Salary/Wages
Feb. 15, 2020]],"No","Yes"),"")</f>
        <v/>
      </c>
      <c r="P11" s="108"/>
      <c r="Q11">
        <f>IF(AND(Table15[[#This Row],[Reduction Occurred 
2/15-4/26?]]&lt;&gt;"No",Table15[[#This Row],[Salary/Wages on Dec. 31, 2020 or End of Covered Period]]&gt;=Table15[[#This Row],[Salary/Wages
Feb. 15, 2020]]),0,ROUND(Table15[[#This Row],[Salary/Wages
Most Recent Quarter]]*0.75,2)-Table15[[#This Row],[Salary/Wages
Covered Period]])</f>
        <v>0</v>
      </c>
    </row>
    <row r="12" spans="1:17" x14ac:dyDescent="0.3">
      <c r="A12" s="60"/>
      <c r="B12" s="32"/>
      <c r="C12" s="87"/>
      <c r="D12" s="103">
        <f>IF(AND(NOT(ISBLANK(Table15[[#This Row],[Employee''s Name]])),NOT(ISBLANK(Table15[[#This Row],[Cash Compensation]]))),IF(CoveredPeriod="","See Question 2",MIN(Table15[[#This Row],[Cash Compensation]],MaxSalary)),0)</f>
        <v>0</v>
      </c>
      <c r="E12" s="31"/>
      <c r="F1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 s="96" t="str">
        <f>IFERROR(IF(Reduction="Yes",0,IF(Table15[[#This Row],[Employee''s Name]]&lt;&gt;"",IF(Table15[[#This Row],[Reduced More Than 25%?]]="No",0,IF(Table15[[#This Row],[Pay Method]]="Hourly",Q12*Table15[[#This Row],[Avg Hours Worked / Week
Most Recent Quarter]]*Weeks,IF(Table15[[#This Row],[Pay Method]]="Salary",Q12*Weeks/52,"Please Select Pay Method"))),"")),"")</f>
        <v/>
      </c>
      <c r="H12" s="32"/>
      <c r="I12" s="98" t="str">
        <f>IFERROR(IF(Table15[[#This Row],[Pay Method]]="Salary",Table15[[#This Row],[Adjusted Cash Compensation ($100,000 Limit)]]/Weeks*52,IF(Table15[[#This Row],[Pay Method]]="Hourly",Table15[[#This Row],[Adjusted Cash Compensation ($100,000 Limit)]]/Weeks/Table15[[#This Row],[Average Hours
Paid/Week]],"")),"")</f>
        <v/>
      </c>
      <c r="J12" s="98"/>
      <c r="K12" s="34" t="str">
        <f>IFERROR(IF(Table15[[#This Row],[Salary/Wages
Covered Period]]&gt;=100000,"N/A",IF(OR(Table15[[#This Row],[Salary/Wages
Covered Period]]/Table15[[#This Row],[Salary/Wages
Most Recent Quarter]]&gt;=0.75,Table15[[#This Row],[Salary/Wages
Most Recent Quarter]]=0),"No","Yes")),"N/A")</f>
        <v>N/A</v>
      </c>
      <c r="L12" s="83"/>
      <c r="M12" s="106"/>
      <c r="N12" s="106"/>
      <c r="O12" s="34" t="str">
        <f>IF(AND(Table15[[#This Row],[Salary/Wages
Feb. 15, 2020]]&lt;&gt;"",Table15[[#This Row],[Salary/Wages
Feb. 15 - Apr. 26, 2020]]&lt;&gt;"",Table15[[#This Row],[Reduced More Than 25%?]]="Yes"),IF(Table15[[#This Row],[Salary/Wages
Feb. 15 - Apr. 26, 2020]]&gt;=Table15[[#This Row],[Salary/Wages
Feb. 15, 2020]],"No","Yes"),"")</f>
        <v/>
      </c>
      <c r="P12" s="108"/>
      <c r="Q12">
        <f>IF(AND(Table15[[#This Row],[Reduction Occurred 
2/15-4/26?]]&lt;&gt;"No",Table15[[#This Row],[Salary/Wages on Dec. 31, 2020 or End of Covered Period]]&gt;=Table15[[#This Row],[Salary/Wages
Feb. 15, 2020]]),0,ROUND(Table15[[#This Row],[Salary/Wages
Most Recent Quarter]]*0.75,2)-Table15[[#This Row],[Salary/Wages
Covered Period]])</f>
        <v>0</v>
      </c>
    </row>
    <row r="13" spans="1:17" x14ac:dyDescent="0.3">
      <c r="A13" s="60"/>
      <c r="B13" s="32"/>
      <c r="C13" s="87"/>
      <c r="D13" s="103">
        <f>IF(AND(NOT(ISBLANK(Table15[[#This Row],[Employee''s Name]])),NOT(ISBLANK(Table15[[#This Row],[Cash Compensation]]))),IF(CoveredPeriod="","See Question 2",MIN(Table15[[#This Row],[Cash Compensation]],MaxSalary)),0)</f>
        <v>0</v>
      </c>
      <c r="E13" s="31"/>
      <c r="F1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 s="96" t="str">
        <f>IFERROR(IF(Reduction="Yes",0,IF(Table15[[#This Row],[Employee''s Name]]&lt;&gt;"",IF(Table15[[#This Row],[Reduced More Than 25%?]]="No",0,IF(Table15[[#This Row],[Pay Method]]="Hourly",Q13*Table15[[#This Row],[Avg Hours Worked / Week
Most Recent Quarter]]*Weeks,IF(Table15[[#This Row],[Pay Method]]="Salary",Q13*Weeks/52,"Please Select Pay Method"))),"")),"")</f>
        <v/>
      </c>
      <c r="H13" s="32"/>
      <c r="I13" s="98" t="str">
        <f>IFERROR(IF(Table15[[#This Row],[Pay Method]]="Salary",Table15[[#This Row],[Adjusted Cash Compensation ($100,000 Limit)]]/Weeks*52,IF(Table15[[#This Row],[Pay Method]]="Hourly",Table15[[#This Row],[Adjusted Cash Compensation ($100,000 Limit)]]/Weeks/Table15[[#This Row],[Average Hours
Paid/Week]],"")),"")</f>
        <v/>
      </c>
      <c r="J13" s="98"/>
      <c r="K13" s="34" t="str">
        <f>IFERROR(IF(Table15[[#This Row],[Salary/Wages
Covered Period]]&gt;=100000,"N/A",IF(OR(Table15[[#This Row],[Salary/Wages
Covered Period]]/Table15[[#This Row],[Salary/Wages
Most Recent Quarter]]&gt;=0.75,Table15[[#This Row],[Salary/Wages
Most Recent Quarter]]=0),"No","Yes")),"N/A")</f>
        <v>N/A</v>
      </c>
      <c r="L13" s="83"/>
      <c r="M13" s="106"/>
      <c r="N13" s="106"/>
      <c r="O13" s="34" t="str">
        <f>IF(AND(Table15[[#This Row],[Salary/Wages
Feb. 15, 2020]]&lt;&gt;"",Table15[[#This Row],[Salary/Wages
Feb. 15 - Apr. 26, 2020]]&lt;&gt;"",Table15[[#This Row],[Reduced More Than 25%?]]="Yes"),IF(Table15[[#This Row],[Salary/Wages
Feb. 15 - Apr. 26, 2020]]&gt;=Table15[[#This Row],[Salary/Wages
Feb. 15, 2020]],"No","Yes"),"")</f>
        <v/>
      </c>
      <c r="P13" s="108"/>
      <c r="Q13">
        <f>IF(AND(Table15[[#This Row],[Reduction Occurred 
2/15-4/26?]]&lt;&gt;"No",Table15[[#This Row],[Salary/Wages on Dec. 31, 2020 or End of Covered Period]]&gt;=Table15[[#This Row],[Salary/Wages
Feb. 15, 2020]]),0,ROUND(Table15[[#This Row],[Salary/Wages
Most Recent Quarter]]*0.75,2)-Table15[[#This Row],[Salary/Wages
Covered Period]])</f>
        <v>0</v>
      </c>
    </row>
    <row r="14" spans="1:17" x14ac:dyDescent="0.3">
      <c r="A14" s="60"/>
      <c r="B14" s="32"/>
      <c r="C14" s="87"/>
      <c r="D14" s="103">
        <f>IF(AND(NOT(ISBLANK(Table15[[#This Row],[Employee''s Name]])),NOT(ISBLANK(Table15[[#This Row],[Cash Compensation]]))),IF(CoveredPeriod="","See Question 2",MIN(Table15[[#This Row],[Cash Compensation]],MaxSalary)),0)</f>
        <v>0</v>
      </c>
      <c r="E14" s="31"/>
      <c r="F1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 s="96" t="str">
        <f>IFERROR(IF(Reduction="Yes",0,IF(Table15[[#This Row],[Employee''s Name]]&lt;&gt;"",IF(Table15[[#This Row],[Reduced More Than 25%?]]="No",0,IF(Table15[[#This Row],[Pay Method]]="Hourly",Q14*Table15[[#This Row],[Avg Hours Worked / Week
Most Recent Quarter]]*Weeks,IF(Table15[[#This Row],[Pay Method]]="Salary",Q14*Weeks/52,"Please Select Pay Method"))),"")),"")</f>
        <v/>
      </c>
      <c r="H14" s="32"/>
      <c r="I14" s="98" t="str">
        <f>IFERROR(IF(Table15[[#This Row],[Pay Method]]="Salary",Table15[[#This Row],[Adjusted Cash Compensation ($100,000 Limit)]]/Weeks*52,IF(Table15[[#This Row],[Pay Method]]="Hourly",Table15[[#This Row],[Adjusted Cash Compensation ($100,000 Limit)]]/Weeks/Table15[[#This Row],[Average Hours
Paid/Week]],"")),"")</f>
        <v/>
      </c>
      <c r="J14" s="98"/>
      <c r="K14" s="34" t="str">
        <f>IFERROR(IF(Table15[[#This Row],[Salary/Wages
Covered Period]]&gt;=100000,"N/A",IF(OR(Table15[[#This Row],[Salary/Wages
Covered Period]]/Table15[[#This Row],[Salary/Wages
Most Recent Quarter]]&gt;=0.75,Table15[[#This Row],[Salary/Wages
Most Recent Quarter]]=0),"No","Yes")),"N/A")</f>
        <v>N/A</v>
      </c>
      <c r="L14" s="83"/>
      <c r="M14" s="106"/>
      <c r="N14" s="106"/>
      <c r="O14" s="34" t="str">
        <f>IF(AND(Table15[[#This Row],[Salary/Wages
Feb. 15, 2020]]&lt;&gt;"",Table15[[#This Row],[Salary/Wages
Feb. 15 - Apr. 26, 2020]]&lt;&gt;"",Table15[[#This Row],[Reduced More Than 25%?]]="Yes"),IF(Table15[[#This Row],[Salary/Wages
Feb. 15 - Apr. 26, 2020]]&gt;=Table15[[#This Row],[Salary/Wages
Feb. 15, 2020]],"No","Yes"),"")</f>
        <v/>
      </c>
      <c r="P14" s="108"/>
      <c r="Q14">
        <f>IF(AND(Table15[[#This Row],[Reduction Occurred 
2/15-4/26?]]&lt;&gt;"No",Table15[[#This Row],[Salary/Wages on Dec. 31, 2020 or End of Covered Period]]&gt;=Table15[[#This Row],[Salary/Wages
Feb. 15, 2020]]),0,ROUND(Table15[[#This Row],[Salary/Wages
Most Recent Quarter]]*0.75,2)-Table15[[#This Row],[Salary/Wages
Covered Period]])</f>
        <v>0</v>
      </c>
    </row>
    <row r="15" spans="1:17" x14ac:dyDescent="0.3">
      <c r="A15" s="60"/>
      <c r="B15" s="32"/>
      <c r="C15" s="87"/>
      <c r="D15" s="103">
        <f>IF(AND(NOT(ISBLANK(Table15[[#This Row],[Employee''s Name]])),NOT(ISBLANK(Table15[[#This Row],[Cash Compensation]]))),IF(CoveredPeriod="","See Question 2",MIN(Table15[[#This Row],[Cash Compensation]],MaxSalary)),0)</f>
        <v>0</v>
      </c>
      <c r="E15" s="31"/>
      <c r="F1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 s="96" t="str">
        <f>IFERROR(IF(Reduction="Yes",0,IF(Table15[[#This Row],[Employee''s Name]]&lt;&gt;"",IF(Table15[[#This Row],[Reduced More Than 25%?]]="No",0,IF(Table15[[#This Row],[Pay Method]]="Hourly",Q15*Table15[[#This Row],[Avg Hours Worked / Week
Most Recent Quarter]]*Weeks,IF(Table15[[#This Row],[Pay Method]]="Salary",Q15*Weeks/52,"Please Select Pay Method"))),"")),"")</f>
        <v/>
      </c>
      <c r="H15" s="32"/>
      <c r="I15" s="98" t="str">
        <f>IFERROR(IF(Table15[[#This Row],[Pay Method]]="Salary",Table15[[#This Row],[Adjusted Cash Compensation ($100,000 Limit)]]/Weeks*52,IF(Table15[[#This Row],[Pay Method]]="Hourly",Table15[[#This Row],[Adjusted Cash Compensation ($100,000 Limit)]]/Weeks/Table15[[#This Row],[Average Hours
Paid/Week]],"")),"")</f>
        <v/>
      </c>
      <c r="J15" s="98"/>
      <c r="K15" s="34" t="str">
        <f>IFERROR(IF(Table15[[#This Row],[Salary/Wages
Covered Period]]&gt;=100000,"N/A",IF(OR(Table15[[#This Row],[Salary/Wages
Covered Period]]/Table15[[#This Row],[Salary/Wages
Most Recent Quarter]]&gt;=0.75,Table15[[#This Row],[Salary/Wages
Most Recent Quarter]]=0),"No","Yes")),"N/A")</f>
        <v>N/A</v>
      </c>
      <c r="L15" s="83"/>
      <c r="M15" s="106"/>
      <c r="N15" s="106"/>
      <c r="O15" s="34" t="str">
        <f>IF(AND(Table15[[#This Row],[Salary/Wages
Feb. 15, 2020]]&lt;&gt;"",Table15[[#This Row],[Salary/Wages
Feb. 15 - Apr. 26, 2020]]&lt;&gt;"",Table15[[#This Row],[Reduced More Than 25%?]]="Yes"),IF(Table15[[#This Row],[Salary/Wages
Feb. 15 - Apr. 26, 2020]]&gt;=Table15[[#This Row],[Salary/Wages
Feb. 15, 2020]],"No","Yes"),"")</f>
        <v/>
      </c>
      <c r="P15" s="108"/>
      <c r="Q15">
        <f>IF(AND(Table15[[#This Row],[Reduction Occurred 
2/15-4/26?]]&lt;&gt;"No",Table15[[#This Row],[Salary/Wages on Dec. 31, 2020 or End of Covered Period]]&gt;=Table15[[#This Row],[Salary/Wages
Feb. 15, 2020]]),0,ROUND(Table15[[#This Row],[Salary/Wages
Most Recent Quarter]]*0.75,2)-Table15[[#This Row],[Salary/Wages
Covered Period]])</f>
        <v>0</v>
      </c>
    </row>
    <row r="16" spans="1:17" x14ac:dyDescent="0.3">
      <c r="A16" s="60"/>
      <c r="B16" s="32"/>
      <c r="C16" s="87"/>
      <c r="D16" s="103">
        <f>IF(AND(NOT(ISBLANK(Table15[[#This Row],[Employee''s Name]])),NOT(ISBLANK(Table15[[#This Row],[Cash Compensation]]))),IF(CoveredPeriod="","See Question 2",MIN(Table15[[#This Row],[Cash Compensation]],MaxSalary)),0)</f>
        <v>0</v>
      </c>
      <c r="E16" s="31"/>
      <c r="F1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 s="96" t="str">
        <f>IFERROR(IF(Reduction="Yes",0,IF(Table15[[#This Row],[Employee''s Name]]&lt;&gt;"",IF(Table15[[#This Row],[Reduced More Than 25%?]]="No",0,IF(Table15[[#This Row],[Pay Method]]="Hourly",Q16*Table15[[#This Row],[Avg Hours Worked / Week
Most Recent Quarter]]*Weeks,IF(Table15[[#This Row],[Pay Method]]="Salary",Q16*Weeks/52,"Please Select Pay Method"))),"")),"")</f>
        <v/>
      </c>
      <c r="H16" s="32"/>
      <c r="I16" s="98" t="str">
        <f>IFERROR(IF(Table15[[#This Row],[Pay Method]]="Salary",Table15[[#This Row],[Adjusted Cash Compensation ($100,000 Limit)]]/Weeks*52,IF(Table15[[#This Row],[Pay Method]]="Hourly",Table15[[#This Row],[Adjusted Cash Compensation ($100,000 Limit)]]/Weeks/Table15[[#This Row],[Average Hours
Paid/Week]],"")),"")</f>
        <v/>
      </c>
      <c r="J16" s="98"/>
      <c r="K16" s="34" t="str">
        <f>IFERROR(IF(Table15[[#This Row],[Salary/Wages
Covered Period]]&gt;=100000,"N/A",IF(OR(Table15[[#This Row],[Salary/Wages
Covered Period]]/Table15[[#This Row],[Salary/Wages
Most Recent Quarter]]&gt;=0.75,Table15[[#This Row],[Salary/Wages
Most Recent Quarter]]=0),"No","Yes")),"N/A")</f>
        <v>N/A</v>
      </c>
      <c r="L16" s="83"/>
      <c r="M16" s="106"/>
      <c r="N16" s="106"/>
      <c r="O16" s="34" t="str">
        <f>IF(AND(Table15[[#This Row],[Salary/Wages
Feb. 15, 2020]]&lt;&gt;"",Table15[[#This Row],[Salary/Wages
Feb. 15 - Apr. 26, 2020]]&lt;&gt;"",Table15[[#This Row],[Reduced More Than 25%?]]="Yes"),IF(Table15[[#This Row],[Salary/Wages
Feb. 15 - Apr. 26, 2020]]&gt;=Table15[[#This Row],[Salary/Wages
Feb. 15, 2020]],"No","Yes"),"")</f>
        <v/>
      </c>
      <c r="P16" s="108"/>
      <c r="Q16">
        <f>IF(AND(Table15[[#This Row],[Reduction Occurred 
2/15-4/26?]]&lt;&gt;"No",Table15[[#This Row],[Salary/Wages on Dec. 31, 2020 or End of Covered Period]]&gt;=Table15[[#This Row],[Salary/Wages
Feb. 15, 2020]]),0,ROUND(Table15[[#This Row],[Salary/Wages
Most Recent Quarter]]*0.75,2)-Table15[[#This Row],[Salary/Wages
Covered Period]])</f>
        <v>0</v>
      </c>
    </row>
    <row r="17" spans="1:17" x14ac:dyDescent="0.3">
      <c r="A17" s="60"/>
      <c r="B17" s="32"/>
      <c r="C17" s="87"/>
      <c r="D17" s="103">
        <f>IF(AND(NOT(ISBLANK(Table15[[#This Row],[Employee''s Name]])),NOT(ISBLANK(Table15[[#This Row],[Cash Compensation]]))),IF(CoveredPeriod="","See Question 2",MIN(Table15[[#This Row],[Cash Compensation]],MaxSalary)),0)</f>
        <v>0</v>
      </c>
      <c r="E17" s="31"/>
      <c r="F1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 s="96" t="str">
        <f>IFERROR(IF(Reduction="Yes",0,IF(Table15[[#This Row],[Employee''s Name]]&lt;&gt;"",IF(Table15[[#This Row],[Reduced More Than 25%?]]="No",0,IF(Table15[[#This Row],[Pay Method]]="Hourly",Q17*Table15[[#This Row],[Avg Hours Worked / Week
Most Recent Quarter]]*Weeks,IF(Table15[[#This Row],[Pay Method]]="Salary",Q17*Weeks/52,"Please Select Pay Method"))),"")),"")</f>
        <v/>
      </c>
      <c r="H17" s="32"/>
      <c r="I17" s="98" t="str">
        <f>IFERROR(IF(Table15[[#This Row],[Pay Method]]="Salary",Table15[[#This Row],[Adjusted Cash Compensation ($100,000 Limit)]]/Weeks*52,IF(Table15[[#This Row],[Pay Method]]="Hourly",Table15[[#This Row],[Adjusted Cash Compensation ($100,000 Limit)]]/Weeks/Table15[[#This Row],[Average Hours
Paid/Week]],"")),"")</f>
        <v/>
      </c>
      <c r="J17" s="98"/>
      <c r="K17" s="34" t="str">
        <f>IFERROR(IF(Table15[[#This Row],[Salary/Wages
Covered Period]]&gt;=100000,"N/A",IF(OR(Table15[[#This Row],[Salary/Wages
Covered Period]]/Table15[[#This Row],[Salary/Wages
Most Recent Quarter]]&gt;=0.75,Table15[[#This Row],[Salary/Wages
Most Recent Quarter]]=0),"No","Yes")),"N/A")</f>
        <v>N/A</v>
      </c>
      <c r="L17" s="83"/>
      <c r="M17" s="106"/>
      <c r="N17" s="106"/>
      <c r="O17" s="34" t="str">
        <f>IF(AND(Table15[[#This Row],[Salary/Wages
Feb. 15, 2020]]&lt;&gt;"",Table15[[#This Row],[Salary/Wages
Feb. 15 - Apr. 26, 2020]]&lt;&gt;"",Table15[[#This Row],[Reduced More Than 25%?]]="Yes"),IF(Table15[[#This Row],[Salary/Wages
Feb. 15 - Apr. 26, 2020]]&gt;=Table15[[#This Row],[Salary/Wages
Feb. 15, 2020]],"No","Yes"),"")</f>
        <v/>
      </c>
      <c r="P17" s="108"/>
      <c r="Q17">
        <f>IF(AND(Table15[[#This Row],[Reduction Occurred 
2/15-4/26?]]&lt;&gt;"No",Table15[[#This Row],[Salary/Wages on Dec. 31, 2020 or End of Covered Period]]&gt;=Table15[[#This Row],[Salary/Wages
Feb. 15, 2020]]),0,ROUND(Table15[[#This Row],[Salary/Wages
Most Recent Quarter]]*0.75,2)-Table15[[#This Row],[Salary/Wages
Covered Period]])</f>
        <v>0</v>
      </c>
    </row>
    <row r="18" spans="1:17" x14ac:dyDescent="0.3">
      <c r="A18" s="60"/>
      <c r="B18" s="32"/>
      <c r="C18" s="87"/>
      <c r="D18" s="103">
        <f>IF(AND(NOT(ISBLANK(Table15[[#This Row],[Employee''s Name]])),NOT(ISBLANK(Table15[[#This Row],[Cash Compensation]]))),IF(CoveredPeriod="","See Question 2",MIN(Table15[[#This Row],[Cash Compensation]],MaxSalary)),0)</f>
        <v>0</v>
      </c>
      <c r="E18" s="31"/>
      <c r="F1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 s="96" t="str">
        <f>IFERROR(IF(Reduction="Yes",0,IF(Table15[[#This Row],[Employee''s Name]]&lt;&gt;"",IF(Table15[[#This Row],[Reduced More Than 25%?]]="No",0,IF(Table15[[#This Row],[Pay Method]]="Hourly",Q18*Table15[[#This Row],[Avg Hours Worked / Week
Most Recent Quarter]]*Weeks,IF(Table15[[#This Row],[Pay Method]]="Salary",Q18*Weeks/52,"Please Select Pay Method"))),"")),"")</f>
        <v/>
      </c>
      <c r="H18" s="32"/>
      <c r="I18" s="98" t="str">
        <f>IFERROR(IF(Table15[[#This Row],[Pay Method]]="Salary",Table15[[#This Row],[Adjusted Cash Compensation ($100,000 Limit)]]/Weeks*52,IF(Table15[[#This Row],[Pay Method]]="Hourly",Table15[[#This Row],[Adjusted Cash Compensation ($100,000 Limit)]]/Weeks/Table15[[#This Row],[Average Hours
Paid/Week]],"")),"")</f>
        <v/>
      </c>
      <c r="J18" s="98"/>
      <c r="K18" s="34" t="str">
        <f>IFERROR(IF(Table15[[#This Row],[Salary/Wages
Covered Period]]&gt;=100000,"N/A",IF(OR(Table15[[#This Row],[Salary/Wages
Covered Period]]/Table15[[#This Row],[Salary/Wages
Most Recent Quarter]]&gt;=0.75,Table15[[#This Row],[Salary/Wages
Most Recent Quarter]]=0),"No","Yes")),"N/A")</f>
        <v>N/A</v>
      </c>
      <c r="L18" s="83"/>
      <c r="M18" s="106"/>
      <c r="N18" s="106"/>
      <c r="O18" s="34" t="str">
        <f>IF(AND(Table15[[#This Row],[Salary/Wages
Feb. 15, 2020]]&lt;&gt;"",Table15[[#This Row],[Salary/Wages
Feb. 15 - Apr. 26, 2020]]&lt;&gt;"",Table15[[#This Row],[Reduced More Than 25%?]]="Yes"),IF(Table15[[#This Row],[Salary/Wages
Feb. 15 - Apr. 26, 2020]]&gt;=Table15[[#This Row],[Salary/Wages
Feb. 15, 2020]],"No","Yes"),"")</f>
        <v/>
      </c>
      <c r="P18" s="108"/>
      <c r="Q18">
        <f>IF(AND(Table15[[#This Row],[Reduction Occurred 
2/15-4/26?]]&lt;&gt;"No",Table15[[#This Row],[Salary/Wages on Dec. 31, 2020 or End of Covered Period]]&gt;=Table15[[#This Row],[Salary/Wages
Feb. 15, 2020]]),0,ROUND(Table15[[#This Row],[Salary/Wages
Most Recent Quarter]]*0.75,2)-Table15[[#This Row],[Salary/Wages
Covered Period]])</f>
        <v>0</v>
      </c>
    </row>
    <row r="19" spans="1:17" x14ac:dyDescent="0.3">
      <c r="A19" s="60"/>
      <c r="B19" s="32"/>
      <c r="C19" s="87"/>
      <c r="D19" s="103">
        <f>IF(AND(NOT(ISBLANK(Table15[[#This Row],[Employee''s Name]])),NOT(ISBLANK(Table15[[#This Row],[Cash Compensation]]))),IF(CoveredPeriod="","See Question 2",MIN(Table15[[#This Row],[Cash Compensation]],MaxSalary)),0)</f>
        <v>0</v>
      </c>
      <c r="E19" s="31"/>
      <c r="F1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 s="96" t="str">
        <f>IFERROR(IF(Reduction="Yes",0,IF(Table15[[#This Row],[Employee''s Name]]&lt;&gt;"",IF(Table15[[#This Row],[Reduced More Than 25%?]]="No",0,IF(Table15[[#This Row],[Pay Method]]="Hourly",Q19*Table15[[#This Row],[Avg Hours Worked / Week
Most Recent Quarter]]*Weeks,IF(Table15[[#This Row],[Pay Method]]="Salary",Q19*Weeks/52,"Please Select Pay Method"))),"")),"")</f>
        <v/>
      </c>
      <c r="H19" s="32"/>
      <c r="I19" s="98" t="str">
        <f>IFERROR(IF(Table15[[#This Row],[Pay Method]]="Salary",Table15[[#This Row],[Adjusted Cash Compensation ($100,000 Limit)]]/Weeks*52,IF(Table15[[#This Row],[Pay Method]]="Hourly",Table15[[#This Row],[Adjusted Cash Compensation ($100,000 Limit)]]/Weeks/Table15[[#This Row],[Average Hours
Paid/Week]],"")),"")</f>
        <v/>
      </c>
      <c r="J19" s="98"/>
      <c r="K19" s="34" t="str">
        <f>IFERROR(IF(Table15[[#This Row],[Salary/Wages
Covered Period]]&gt;=100000,"N/A",IF(OR(Table15[[#This Row],[Salary/Wages
Covered Period]]/Table15[[#This Row],[Salary/Wages
Most Recent Quarter]]&gt;=0.75,Table15[[#This Row],[Salary/Wages
Most Recent Quarter]]=0),"No","Yes")),"N/A")</f>
        <v>N/A</v>
      </c>
      <c r="L19" s="83"/>
      <c r="M19" s="106"/>
      <c r="N19" s="106"/>
      <c r="O19" s="34" t="str">
        <f>IF(AND(Table15[[#This Row],[Salary/Wages
Feb. 15, 2020]]&lt;&gt;"",Table15[[#This Row],[Salary/Wages
Feb. 15 - Apr. 26, 2020]]&lt;&gt;"",Table15[[#This Row],[Reduced More Than 25%?]]="Yes"),IF(Table15[[#This Row],[Salary/Wages
Feb. 15 - Apr. 26, 2020]]&gt;=Table15[[#This Row],[Salary/Wages
Feb. 15, 2020]],"No","Yes"),"")</f>
        <v/>
      </c>
      <c r="P19" s="108"/>
      <c r="Q19">
        <f>IF(AND(Table15[[#This Row],[Reduction Occurred 
2/15-4/26?]]&lt;&gt;"No",Table15[[#This Row],[Salary/Wages on Dec. 31, 2020 or End of Covered Period]]&gt;=Table15[[#This Row],[Salary/Wages
Feb. 15, 2020]]),0,ROUND(Table15[[#This Row],[Salary/Wages
Most Recent Quarter]]*0.75,2)-Table15[[#This Row],[Salary/Wages
Covered Period]])</f>
        <v>0</v>
      </c>
    </row>
    <row r="20" spans="1:17" x14ac:dyDescent="0.3">
      <c r="A20" s="60"/>
      <c r="B20" s="32"/>
      <c r="C20" s="87"/>
      <c r="D20" s="103">
        <f>IF(AND(NOT(ISBLANK(Table15[[#This Row],[Employee''s Name]])),NOT(ISBLANK(Table15[[#This Row],[Cash Compensation]]))),IF(CoveredPeriod="","See Question 2",MIN(Table15[[#This Row],[Cash Compensation]],MaxSalary)),0)</f>
        <v>0</v>
      </c>
      <c r="E20" s="31"/>
      <c r="F2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 s="96" t="str">
        <f>IFERROR(IF(Reduction="Yes",0,IF(Table15[[#This Row],[Employee''s Name]]&lt;&gt;"",IF(Table15[[#This Row],[Reduced More Than 25%?]]="No",0,IF(Table15[[#This Row],[Pay Method]]="Hourly",Q20*Table15[[#This Row],[Avg Hours Worked / Week
Most Recent Quarter]]*Weeks,IF(Table15[[#This Row],[Pay Method]]="Salary",Q20*Weeks/52,"Please Select Pay Method"))),"")),"")</f>
        <v/>
      </c>
      <c r="H20" s="32"/>
      <c r="I20" s="98" t="str">
        <f>IFERROR(IF(Table15[[#This Row],[Pay Method]]="Salary",Table15[[#This Row],[Adjusted Cash Compensation ($100,000 Limit)]]/Weeks*52,IF(Table15[[#This Row],[Pay Method]]="Hourly",Table15[[#This Row],[Adjusted Cash Compensation ($100,000 Limit)]]/Weeks/Table15[[#This Row],[Average Hours
Paid/Week]],"")),"")</f>
        <v/>
      </c>
      <c r="J20" s="98"/>
      <c r="K20" s="34" t="str">
        <f>IFERROR(IF(Table15[[#This Row],[Salary/Wages
Covered Period]]&gt;=100000,"N/A",IF(OR(Table15[[#This Row],[Salary/Wages
Covered Period]]/Table15[[#This Row],[Salary/Wages
Most Recent Quarter]]&gt;=0.75,Table15[[#This Row],[Salary/Wages
Most Recent Quarter]]=0),"No","Yes")),"N/A")</f>
        <v>N/A</v>
      </c>
      <c r="L20" s="83"/>
      <c r="M20" s="106"/>
      <c r="N20" s="106"/>
      <c r="O20" s="34" t="str">
        <f>IF(AND(Table15[[#This Row],[Salary/Wages
Feb. 15, 2020]]&lt;&gt;"",Table15[[#This Row],[Salary/Wages
Feb. 15 - Apr. 26, 2020]]&lt;&gt;"",Table15[[#This Row],[Reduced More Than 25%?]]="Yes"),IF(Table15[[#This Row],[Salary/Wages
Feb. 15 - Apr. 26, 2020]]&gt;=Table15[[#This Row],[Salary/Wages
Feb. 15, 2020]],"No","Yes"),"")</f>
        <v/>
      </c>
      <c r="P20" s="108"/>
      <c r="Q20">
        <f>IF(AND(Table15[[#This Row],[Reduction Occurred 
2/15-4/26?]]&lt;&gt;"No",Table15[[#This Row],[Salary/Wages on Dec. 31, 2020 or End of Covered Period]]&gt;=Table15[[#This Row],[Salary/Wages
Feb. 15, 2020]]),0,ROUND(Table15[[#This Row],[Salary/Wages
Most Recent Quarter]]*0.75,2)-Table15[[#This Row],[Salary/Wages
Covered Period]])</f>
        <v>0</v>
      </c>
    </row>
    <row r="21" spans="1:17" x14ac:dyDescent="0.3">
      <c r="A21" s="60"/>
      <c r="B21" s="32"/>
      <c r="C21" s="87"/>
      <c r="D21" s="103">
        <f>IF(AND(NOT(ISBLANK(Table15[[#This Row],[Employee''s Name]])),NOT(ISBLANK(Table15[[#This Row],[Cash Compensation]]))),IF(CoveredPeriod="","See Question 2",MIN(Table15[[#This Row],[Cash Compensation]],MaxSalary)),0)</f>
        <v>0</v>
      </c>
      <c r="E21" s="31"/>
      <c r="F2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 s="96" t="str">
        <f>IFERROR(IF(Reduction="Yes",0,IF(Table15[[#This Row],[Employee''s Name]]&lt;&gt;"",IF(Table15[[#This Row],[Reduced More Than 25%?]]="No",0,IF(Table15[[#This Row],[Pay Method]]="Hourly",Q21*Table15[[#This Row],[Avg Hours Worked / Week
Most Recent Quarter]]*Weeks,IF(Table15[[#This Row],[Pay Method]]="Salary",Q21*Weeks/52,"Please Select Pay Method"))),"")),"")</f>
        <v/>
      </c>
      <c r="H21" s="32"/>
      <c r="I21" s="98" t="str">
        <f>IFERROR(IF(Table15[[#This Row],[Pay Method]]="Salary",Table15[[#This Row],[Adjusted Cash Compensation ($100,000 Limit)]]/Weeks*52,IF(Table15[[#This Row],[Pay Method]]="Hourly",Table15[[#This Row],[Adjusted Cash Compensation ($100,000 Limit)]]/Weeks/Table15[[#This Row],[Average Hours
Paid/Week]],"")),"")</f>
        <v/>
      </c>
      <c r="J21" s="98"/>
      <c r="K21" s="34" t="str">
        <f>IFERROR(IF(Table15[[#This Row],[Salary/Wages
Covered Period]]&gt;=100000,"N/A",IF(OR(Table15[[#This Row],[Salary/Wages
Covered Period]]/Table15[[#This Row],[Salary/Wages
Most Recent Quarter]]&gt;=0.75,Table15[[#This Row],[Salary/Wages
Most Recent Quarter]]=0),"No","Yes")),"N/A")</f>
        <v>N/A</v>
      </c>
      <c r="L21" s="83"/>
      <c r="M21" s="106"/>
      <c r="N21" s="106"/>
      <c r="O21" s="34" t="str">
        <f>IF(AND(Table15[[#This Row],[Salary/Wages
Feb. 15, 2020]]&lt;&gt;"",Table15[[#This Row],[Salary/Wages
Feb. 15 - Apr. 26, 2020]]&lt;&gt;"",Table15[[#This Row],[Reduced More Than 25%?]]="Yes"),IF(Table15[[#This Row],[Salary/Wages
Feb. 15 - Apr. 26, 2020]]&gt;=Table15[[#This Row],[Salary/Wages
Feb. 15, 2020]],"No","Yes"),"")</f>
        <v/>
      </c>
      <c r="P21" s="108"/>
      <c r="Q21">
        <f>IF(AND(Table15[[#This Row],[Reduction Occurred 
2/15-4/26?]]&lt;&gt;"No",Table15[[#This Row],[Salary/Wages on Dec. 31, 2020 or End of Covered Period]]&gt;=Table15[[#This Row],[Salary/Wages
Feb. 15, 2020]]),0,ROUND(Table15[[#This Row],[Salary/Wages
Most Recent Quarter]]*0.75,2)-Table15[[#This Row],[Salary/Wages
Covered Period]])</f>
        <v>0</v>
      </c>
    </row>
    <row r="22" spans="1:17" x14ac:dyDescent="0.3">
      <c r="A22" s="60"/>
      <c r="B22" s="32"/>
      <c r="C22" s="87"/>
      <c r="D22" s="103">
        <f>IF(AND(NOT(ISBLANK(Table15[[#This Row],[Employee''s Name]])),NOT(ISBLANK(Table15[[#This Row],[Cash Compensation]]))),IF(CoveredPeriod="","See Question 2",MIN(Table15[[#This Row],[Cash Compensation]],MaxSalary)),0)</f>
        <v>0</v>
      </c>
      <c r="E22" s="31"/>
      <c r="F2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 s="96" t="str">
        <f>IFERROR(IF(Reduction="Yes",0,IF(Table15[[#This Row],[Employee''s Name]]&lt;&gt;"",IF(Table15[[#This Row],[Reduced More Than 25%?]]="No",0,IF(Table15[[#This Row],[Pay Method]]="Hourly",Q22*Table15[[#This Row],[Avg Hours Worked / Week
Most Recent Quarter]]*Weeks,IF(Table15[[#This Row],[Pay Method]]="Salary",Q22*Weeks/52,"Please Select Pay Method"))),"")),"")</f>
        <v/>
      </c>
      <c r="H22" s="32"/>
      <c r="I22" s="98" t="str">
        <f>IFERROR(IF(Table15[[#This Row],[Pay Method]]="Salary",Table15[[#This Row],[Adjusted Cash Compensation ($100,000 Limit)]]/Weeks*52,IF(Table15[[#This Row],[Pay Method]]="Hourly",Table15[[#This Row],[Adjusted Cash Compensation ($100,000 Limit)]]/Weeks/Table15[[#This Row],[Average Hours
Paid/Week]],"")),"")</f>
        <v/>
      </c>
      <c r="J22" s="98"/>
      <c r="K22" s="34" t="str">
        <f>IFERROR(IF(Table15[[#This Row],[Salary/Wages
Covered Period]]&gt;=100000,"N/A",IF(OR(Table15[[#This Row],[Salary/Wages
Covered Period]]/Table15[[#This Row],[Salary/Wages
Most Recent Quarter]]&gt;=0.75,Table15[[#This Row],[Salary/Wages
Most Recent Quarter]]=0),"No","Yes")),"N/A")</f>
        <v>N/A</v>
      </c>
      <c r="L22" s="83"/>
      <c r="M22" s="106"/>
      <c r="N22" s="106"/>
      <c r="O22" s="34" t="str">
        <f>IF(AND(Table15[[#This Row],[Salary/Wages
Feb. 15, 2020]]&lt;&gt;"",Table15[[#This Row],[Salary/Wages
Feb. 15 - Apr. 26, 2020]]&lt;&gt;"",Table15[[#This Row],[Reduced More Than 25%?]]="Yes"),IF(Table15[[#This Row],[Salary/Wages
Feb. 15 - Apr. 26, 2020]]&gt;=Table15[[#This Row],[Salary/Wages
Feb. 15, 2020]],"No","Yes"),"")</f>
        <v/>
      </c>
      <c r="P22" s="108"/>
      <c r="Q22">
        <f>IF(AND(Table15[[#This Row],[Reduction Occurred 
2/15-4/26?]]&lt;&gt;"No",Table15[[#This Row],[Salary/Wages on Dec. 31, 2020 or End of Covered Period]]&gt;=Table15[[#This Row],[Salary/Wages
Feb. 15, 2020]]),0,ROUND(Table15[[#This Row],[Salary/Wages
Most Recent Quarter]]*0.75,2)-Table15[[#This Row],[Salary/Wages
Covered Period]])</f>
        <v>0</v>
      </c>
    </row>
    <row r="23" spans="1:17" x14ac:dyDescent="0.3">
      <c r="A23" s="60"/>
      <c r="B23" s="32"/>
      <c r="C23" s="87"/>
      <c r="D23" s="103">
        <f>IF(AND(NOT(ISBLANK(Table15[[#This Row],[Employee''s Name]])),NOT(ISBLANK(Table15[[#This Row],[Cash Compensation]]))),IF(CoveredPeriod="","See Question 2",MIN(Table15[[#This Row],[Cash Compensation]],MaxSalary)),0)</f>
        <v>0</v>
      </c>
      <c r="E23" s="31"/>
      <c r="F2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 s="96" t="str">
        <f>IFERROR(IF(Reduction="Yes",0,IF(Table15[[#This Row],[Employee''s Name]]&lt;&gt;"",IF(Table15[[#This Row],[Reduced More Than 25%?]]="No",0,IF(Table15[[#This Row],[Pay Method]]="Hourly",Q23*Table15[[#This Row],[Avg Hours Worked / Week
Most Recent Quarter]]*Weeks,IF(Table15[[#This Row],[Pay Method]]="Salary",Q23*Weeks/52,"Please Select Pay Method"))),"")),"")</f>
        <v/>
      </c>
      <c r="H23" s="32"/>
      <c r="I23" s="98" t="str">
        <f>IFERROR(IF(Table15[[#This Row],[Pay Method]]="Salary",Table15[[#This Row],[Adjusted Cash Compensation ($100,000 Limit)]]/Weeks*52,IF(Table15[[#This Row],[Pay Method]]="Hourly",Table15[[#This Row],[Adjusted Cash Compensation ($100,000 Limit)]]/Weeks/Table15[[#This Row],[Average Hours
Paid/Week]],"")),"")</f>
        <v/>
      </c>
      <c r="J23" s="98"/>
      <c r="K23" s="34" t="str">
        <f>IFERROR(IF(Table15[[#This Row],[Salary/Wages
Covered Period]]&gt;=100000,"N/A",IF(OR(Table15[[#This Row],[Salary/Wages
Covered Period]]/Table15[[#This Row],[Salary/Wages
Most Recent Quarter]]&gt;=0.75,Table15[[#This Row],[Salary/Wages
Most Recent Quarter]]=0),"No","Yes")),"N/A")</f>
        <v>N/A</v>
      </c>
      <c r="L23" s="83"/>
      <c r="M23" s="106"/>
      <c r="N23" s="106"/>
      <c r="O23" s="34" t="str">
        <f>IF(AND(Table15[[#This Row],[Salary/Wages
Feb. 15, 2020]]&lt;&gt;"",Table15[[#This Row],[Salary/Wages
Feb. 15 - Apr. 26, 2020]]&lt;&gt;"",Table15[[#This Row],[Reduced More Than 25%?]]="Yes"),IF(Table15[[#This Row],[Salary/Wages
Feb. 15 - Apr. 26, 2020]]&gt;=Table15[[#This Row],[Salary/Wages
Feb. 15, 2020]],"No","Yes"),"")</f>
        <v/>
      </c>
      <c r="P23" s="108"/>
      <c r="Q23">
        <f>IF(AND(Table15[[#This Row],[Reduction Occurred 
2/15-4/26?]]&lt;&gt;"No",Table15[[#This Row],[Salary/Wages on Dec. 31, 2020 or End of Covered Period]]&gt;=Table15[[#This Row],[Salary/Wages
Feb. 15, 2020]]),0,ROUND(Table15[[#This Row],[Salary/Wages
Most Recent Quarter]]*0.75,2)-Table15[[#This Row],[Salary/Wages
Covered Period]])</f>
        <v>0</v>
      </c>
    </row>
    <row r="24" spans="1:17" x14ac:dyDescent="0.3">
      <c r="A24" s="60"/>
      <c r="B24" s="32"/>
      <c r="C24" s="87"/>
      <c r="D24" s="103">
        <f>IF(AND(NOT(ISBLANK(Table15[[#This Row],[Employee''s Name]])),NOT(ISBLANK(Table15[[#This Row],[Cash Compensation]]))),IF(CoveredPeriod="","See Question 2",MIN(Table15[[#This Row],[Cash Compensation]],MaxSalary)),0)</f>
        <v>0</v>
      </c>
      <c r="E24" s="31"/>
      <c r="F2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 s="96" t="str">
        <f>IFERROR(IF(Reduction="Yes",0,IF(Table15[[#This Row],[Employee''s Name]]&lt;&gt;"",IF(Table15[[#This Row],[Reduced More Than 25%?]]="No",0,IF(Table15[[#This Row],[Pay Method]]="Hourly",Q24*Table15[[#This Row],[Avg Hours Worked / Week
Most Recent Quarter]]*Weeks,IF(Table15[[#This Row],[Pay Method]]="Salary",Q24*Weeks/52,"Please Select Pay Method"))),"")),"")</f>
        <v/>
      </c>
      <c r="H24" s="32"/>
      <c r="I24" s="98" t="str">
        <f>IFERROR(IF(Table15[[#This Row],[Pay Method]]="Salary",Table15[[#This Row],[Adjusted Cash Compensation ($100,000 Limit)]]/Weeks*52,IF(Table15[[#This Row],[Pay Method]]="Hourly",Table15[[#This Row],[Adjusted Cash Compensation ($100,000 Limit)]]/Weeks/Table15[[#This Row],[Average Hours
Paid/Week]],"")),"")</f>
        <v/>
      </c>
      <c r="J24" s="98"/>
      <c r="K24" s="34" t="str">
        <f>IFERROR(IF(Table15[[#This Row],[Salary/Wages
Covered Period]]&gt;=100000,"N/A",IF(OR(Table15[[#This Row],[Salary/Wages
Covered Period]]/Table15[[#This Row],[Salary/Wages
Most Recent Quarter]]&gt;=0.75,Table15[[#This Row],[Salary/Wages
Most Recent Quarter]]=0),"No","Yes")),"N/A")</f>
        <v>N/A</v>
      </c>
      <c r="L24" s="83"/>
      <c r="M24" s="106"/>
      <c r="N24" s="106"/>
      <c r="O24" s="34" t="str">
        <f>IF(AND(Table15[[#This Row],[Salary/Wages
Feb. 15, 2020]]&lt;&gt;"",Table15[[#This Row],[Salary/Wages
Feb. 15 - Apr. 26, 2020]]&lt;&gt;"",Table15[[#This Row],[Reduced More Than 25%?]]="Yes"),IF(Table15[[#This Row],[Salary/Wages
Feb. 15 - Apr. 26, 2020]]&gt;=Table15[[#This Row],[Salary/Wages
Feb. 15, 2020]],"No","Yes"),"")</f>
        <v/>
      </c>
      <c r="P24" s="108"/>
      <c r="Q24">
        <f>IF(AND(Table15[[#This Row],[Reduction Occurred 
2/15-4/26?]]&lt;&gt;"No",Table15[[#This Row],[Salary/Wages on Dec. 31, 2020 or End of Covered Period]]&gt;=Table15[[#This Row],[Salary/Wages
Feb. 15, 2020]]),0,ROUND(Table15[[#This Row],[Salary/Wages
Most Recent Quarter]]*0.75,2)-Table15[[#This Row],[Salary/Wages
Covered Period]])</f>
        <v>0</v>
      </c>
    </row>
    <row r="25" spans="1:17" x14ac:dyDescent="0.3">
      <c r="A25" s="60"/>
      <c r="B25" s="32"/>
      <c r="C25" s="87"/>
      <c r="D25" s="103">
        <f>IF(AND(NOT(ISBLANK(Table15[[#This Row],[Employee''s Name]])),NOT(ISBLANK(Table15[[#This Row],[Cash Compensation]]))),IF(CoveredPeriod="","See Question 2",MIN(Table15[[#This Row],[Cash Compensation]],MaxSalary)),0)</f>
        <v>0</v>
      </c>
      <c r="E25" s="31"/>
      <c r="F2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 s="96" t="str">
        <f>IFERROR(IF(Reduction="Yes",0,IF(Table15[[#This Row],[Employee''s Name]]&lt;&gt;"",IF(Table15[[#This Row],[Reduced More Than 25%?]]="No",0,IF(Table15[[#This Row],[Pay Method]]="Hourly",Q25*Table15[[#This Row],[Avg Hours Worked / Week
Most Recent Quarter]]*Weeks,IF(Table15[[#This Row],[Pay Method]]="Salary",Q25*Weeks/52,"Please Select Pay Method"))),"")),"")</f>
        <v/>
      </c>
      <c r="H25" s="32"/>
      <c r="I25" s="98" t="str">
        <f>IFERROR(IF(Table15[[#This Row],[Pay Method]]="Salary",Table15[[#This Row],[Adjusted Cash Compensation ($100,000 Limit)]]/Weeks*52,IF(Table15[[#This Row],[Pay Method]]="Hourly",Table15[[#This Row],[Adjusted Cash Compensation ($100,000 Limit)]]/Weeks/Table15[[#This Row],[Average Hours
Paid/Week]],"")),"")</f>
        <v/>
      </c>
      <c r="J25" s="98"/>
      <c r="K25" s="34" t="str">
        <f>IFERROR(IF(Table15[[#This Row],[Salary/Wages
Covered Period]]&gt;=100000,"N/A",IF(OR(Table15[[#This Row],[Salary/Wages
Covered Period]]/Table15[[#This Row],[Salary/Wages
Most Recent Quarter]]&gt;=0.75,Table15[[#This Row],[Salary/Wages
Most Recent Quarter]]=0),"No","Yes")),"N/A")</f>
        <v>N/A</v>
      </c>
      <c r="L25" s="83"/>
      <c r="M25" s="106"/>
      <c r="N25" s="106"/>
      <c r="O25" s="34" t="str">
        <f>IF(AND(Table15[[#This Row],[Salary/Wages
Feb. 15, 2020]]&lt;&gt;"",Table15[[#This Row],[Salary/Wages
Feb. 15 - Apr. 26, 2020]]&lt;&gt;"",Table15[[#This Row],[Reduced More Than 25%?]]="Yes"),IF(Table15[[#This Row],[Salary/Wages
Feb. 15 - Apr. 26, 2020]]&gt;=Table15[[#This Row],[Salary/Wages
Feb. 15, 2020]],"No","Yes"),"")</f>
        <v/>
      </c>
      <c r="P25" s="108"/>
      <c r="Q25">
        <f>IF(AND(Table15[[#This Row],[Reduction Occurred 
2/15-4/26?]]&lt;&gt;"No",Table15[[#This Row],[Salary/Wages on Dec. 31, 2020 or End of Covered Period]]&gt;=Table15[[#This Row],[Salary/Wages
Feb. 15, 2020]]),0,ROUND(Table15[[#This Row],[Salary/Wages
Most Recent Quarter]]*0.75,2)-Table15[[#This Row],[Salary/Wages
Covered Period]])</f>
        <v>0</v>
      </c>
    </row>
    <row r="26" spans="1:17" x14ac:dyDescent="0.3">
      <c r="A26" s="60"/>
      <c r="B26" s="32"/>
      <c r="C26" s="87"/>
      <c r="D26" s="103">
        <f>IF(AND(NOT(ISBLANK(Table15[[#This Row],[Employee''s Name]])),NOT(ISBLANK(Table15[[#This Row],[Cash Compensation]]))),IF(CoveredPeriod="","See Question 2",MIN(Table15[[#This Row],[Cash Compensation]],MaxSalary)),0)</f>
        <v>0</v>
      </c>
      <c r="E26" s="31"/>
      <c r="F2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 s="96" t="str">
        <f>IFERROR(IF(Reduction="Yes",0,IF(Table15[[#This Row],[Employee''s Name]]&lt;&gt;"",IF(Table15[[#This Row],[Reduced More Than 25%?]]="No",0,IF(Table15[[#This Row],[Pay Method]]="Hourly",Q26*Table15[[#This Row],[Avg Hours Worked / Week
Most Recent Quarter]]*Weeks,IF(Table15[[#This Row],[Pay Method]]="Salary",Q26*Weeks/52,"Please Select Pay Method"))),"")),"")</f>
        <v/>
      </c>
      <c r="H26" s="32"/>
      <c r="I26" s="98" t="str">
        <f>IFERROR(IF(Table15[[#This Row],[Pay Method]]="Salary",Table15[[#This Row],[Adjusted Cash Compensation ($100,000 Limit)]]/Weeks*52,IF(Table15[[#This Row],[Pay Method]]="Hourly",Table15[[#This Row],[Adjusted Cash Compensation ($100,000 Limit)]]/Weeks/Table15[[#This Row],[Average Hours
Paid/Week]],"")),"")</f>
        <v/>
      </c>
      <c r="J26" s="98"/>
      <c r="K26" s="34" t="str">
        <f>IFERROR(IF(Table15[[#This Row],[Salary/Wages
Covered Period]]&gt;=100000,"N/A",IF(OR(Table15[[#This Row],[Salary/Wages
Covered Period]]/Table15[[#This Row],[Salary/Wages
Most Recent Quarter]]&gt;=0.75,Table15[[#This Row],[Salary/Wages
Most Recent Quarter]]=0),"No","Yes")),"N/A")</f>
        <v>N/A</v>
      </c>
      <c r="L26" s="83"/>
      <c r="M26" s="106"/>
      <c r="N26" s="106"/>
      <c r="O26" s="34" t="str">
        <f>IF(AND(Table15[[#This Row],[Salary/Wages
Feb. 15, 2020]]&lt;&gt;"",Table15[[#This Row],[Salary/Wages
Feb. 15 - Apr. 26, 2020]]&lt;&gt;"",Table15[[#This Row],[Reduced More Than 25%?]]="Yes"),IF(Table15[[#This Row],[Salary/Wages
Feb. 15 - Apr. 26, 2020]]&gt;=Table15[[#This Row],[Salary/Wages
Feb. 15, 2020]],"No","Yes"),"")</f>
        <v/>
      </c>
      <c r="P26" s="108"/>
      <c r="Q26">
        <f>IF(AND(Table15[[#This Row],[Reduction Occurred 
2/15-4/26?]]&lt;&gt;"No",Table15[[#This Row],[Salary/Wages on Dec. 31, 2020 or End of Covered Period]]&gt;=Table15[[#This Row],[Salary/Wages
Feb. 15, 2020]]),0,ROUND(Table15[[#This Row],[Salary/Wages
Most Recent Quarter]]*0.75,2)-Table15[[#This Row],[Salary/Wages
Covered Period]])</f>
        <v>0</v>
      </c>
    </row>
    <row r="27" spans="1:17" x14ac:dyDescent="0.3">
      <c r="A27" s="60"/>
      <c r="B27" s="32"/>
      <c r="C27" s="87"/>
      <c r="D27" s="103">
        <f>IF(AND(NOT(ISBLANK(Table15[[#This Row],[Employee''s Name]])),NOT(ISBLANK(Table15[[#This Row],[Cash Compensation]]))),IF(CoveredPeriod="","See Question 2",MIN(Table15[[#This Row],[Cash Compensation]],MaxSalary)),0)</f>
        <v>0</v>
      </c>
      <c r="E27" s="31"/>
      <c r="F2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 s="96" t="str">
        <f>IFERROR(IF(Reduction="Yes",0,IF(Table15[[#This Row],[Employee''s Name]]&lt;&gt;"",IF(Table15[[#This Row],[Reduced More Than 25%?]]="No",0,IF(Table15[[#This Row],[Pay Method]]="Hourly",Q27*Table15[[#This Row],[Avg Hours Worked / Week
Most Recent Quarter]]*Weeks,IF(Table15[[#This Row],[Pay Method]]="Salary",Q27*Weeks/52,"Please Select Pay Method"))),"")),"")</f>
        <v/>
      </c>
      <c r="H27" s="32"/>
      <c r="I27" s="98" t="str">
        <f>IFERROR(IF(Table15[[#This Row],[Pay Method]]="Salary",Table15[[#This Row],[Adjusted Cash Compensation ($100,000 Limit)]]/Weeks*52,IF(Table15[[#This Row],[Pay Method]]="Hourly",Table15[[#This Row],[Adjusted Cash Compensation ($100,000 Limit)]]/Weeks/Table15[[#This Row],[Average Hours
Paid/Week]],"")),"")</f>
        <v/>
      </c>
      <c r="J27" s="98"/>
      <c r="K27" s="34" t="str">
        <f>IFERROR(IF(Table15[[#This Row],[Salary/Wages
Covered Period]]&gt;=100000,"N/A",IF(OR(Table15[[#This Row],[Salary/Wages
Covered Period]]/Table15[[#This Row],[Salary/Wages
Most Recent Quarter]]&gt;=0.75,Table15[[#This Row],[Salary/Wages
Most Recent Quarter]]=0),"No","Yes")),"N/A")</f>
        <v>N/A</v>
      </c>
      <c r="L27" s="83"/>
      <c r="M27" s="106"/>
      <c r="N27" s="106"/>
      <c r="O27" s="34" t="str">
        <f>IF(AND(Table15[[#This Row],[Salary/Wages
Feb. 15, 2020]]&lt;&gt;"",Table15[[#This Row],[Salary/Wages
Feb. 15 - Apr. 26, 2020]]&lt;&gt;"",Table15[[#This Row],[Reduced More Than 25%?]]="Yes"),IF(Table15[[#This Row],[Salary/Wages
Feb. 15 - Apr. 26, 2020]]&gt;=Table15[[#This Row],[Salary/Wages
Feb. 15, 2020]],"No","Yes"),"")</f>
        <v/>
      </c>
      <c r="P27" s="108"/>
      <c r="Q27">
        <f>IF(AND(Table15[[#This Row],[Reduction Occurred 
2/15-4/26?]]&lt;&gt;"No",Table15[[#This Row],[Salary/Wages on Dec. 31, 2020 or End of Covered Period]]&gt;=Table15[[#This Row],[Salary/Wages
Feb. 15, 2020]]),0,ROUND(Table15[[#This Row],[Salary/Wages
Most Recent Quarter]]*0.75,2)-Table15[[#This Row],[Salary/Wages
Covered Period]])</f>
        <v>0</v>
      </c>
    </row>
    <row r="28" spans="1:17" x14ac:dyDescent="0.3">
      <c r="A28" s="60"/>
      <c r="B28" s="32"/>
      <c r="C28" s="87"/>
      <c r="D28" s="103">
        <f>IF(AND(NOT(ISBLANK(Table15[[#This Row],[Employee''s Name]])),NOT(ISBLANK(Table15[[#This Row],[Cash Compensation]]))),IF(CoveredPeriod="","See Question 2",MIN(Table15[[#This Row],[Cash Compensation]],MaxSalary)),0)</f>
        <v>0</v>
      </c>
      <c r="E28" s="31"/>
      <c r="F2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 s="96" t="str">
        <f>IFERROR(IF(Reduction="Yes",0,IF(Table15[[#This Row],[Employee''s Name]]&lt;&gt;"",IF(Table15[[#This Row],[Reduced More Than 25%?]]="No",0,IF(Table15[[#This Row],[Pay Method]]="Hourly",Q28*Table15[[#This Row],[Avg Hours Worked / Week
Most Recent Quarter]]*Weeks,IF(Table15[[#This Row],[Pay Method]]="Salary",Q28*Weeks/52,"Please Select Pay Method"))),"")),"")</f>
        <v/>
      </c>
      <c r="H28" s="32"/>
      <c r="I28" s="98" t="str">
        <f>IFERROR(IF(Table15[[#This Row],[Pay Method]]="Salary",Table15[[#This Row],[Adjusted Cash Compensation ($100,000 Limit)]]/Weeks*52,IF(Table15[[#This Row],[Pay Method]]="Hourly",Table15[[#This Row],[Adjusted Cash Compensation ($100,000 Limit)]]/Weeks/Table15[[#This Row],[Average Hours
Paid/Week]],"")),"")</f>
        <v/>
      </c>
      <c r="J28" s="98"/>
      <c r="K28" s="34" t="str">
        <f>IFERROR(IF(Table15[[#This Row],[Salary/Wages
Covered Period]]&gt;=100000,"N/A",IF(OR(Table15[[#This Row],[Salary/Wages
Covered Period]]/Table15[[#This Row],[Salary/Wages
Most Recent Quarter]]&gt;=0.75,Table15[[#This Row],[Salary/Wages
Most Recent Quarter]]=0),"No","Yes")),"N/A")</f>
        <v>N/A</v>
      </c>
      <c r="L28" s="83"/>
      <c r="M28" s="106"/>
      <c r="N28" s="106"/>
      <c r="O28" s="34" t="str">
        <f>IF(AND(Table15[[#This Row],[Salary/Wages
Feb. 15, 2020]]&lt;&gt;"",Table15[[#This Row],[Salary/Wages
Feb. 15 - Apr. 26, 2020]]&lt;&gt;"",Table15[[#This Row],[Reduced More Than 25%?]]="Yes"),IF(Table15[[#This Row],[Salary/Wages
Feb. 15 - Apr. 26, 2020]]&gt;=Table15[[#This Row],[Salary/Wages
Feb. 15, 2020]],"No","Yes"),"")</f>
        <v/>
      </c>
      <c r="P28" s="108"/>
      <c r="Q28">
        <f>IF(AND(Table15[[#This Row],[Reduction Occurred 
2/15-4/26?]]&lt;&gt;"No",Table15[[#This Row],[Salary/Wages on Dec. 31, 2020 or End of Covered Period]]&gt;=Table15[[#This Row],[Salary/Wages
Feb. 15, 2020]]),0,ROUND(Table15[[#This Row],[Salary/Wages
Most Recent Quarter]]*0.75,2)-Table15[[#This Row],[Salary/Wages
Covered Period]])</f>
        <v>0</v>
      </c>
    </row>
    <row r="29" spans="1:17" x14ac:dyDescent="0.3">
      <c r="A29" s="60"/>
      <c r="B29" s="32"/>
      <c r="C29" s="87"/>
      <c r="D29" s="103">
        <f>IF(AND(NOT(ISBLANK(Table15[[#This Row],[Employee''s Name]])),NOT(ISBLANK(Table15[[#This Row],[Cash Compensation]]))),IF(CoveredPeriod="","See Question 2",MIN(Table15[[#This Row],[Cash Compensation]],MaxSalary)),0)</f>
        <v>0</v>
      </c>
      <c r="E29" s="31"/>
      <c r="F2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 s="96" t="str">
        <f>IFERROR(IF(Reduction="Yes",0,IF(Table15[[#This Row],[Employee''s Name]]&lt;&gt;"",IF(Table15[[#This Row],[Reduced More Than 25%?]]="No",0,IF(Table15[[#This Row],[Pay Method]]="Hourly",Q29*Table15[[#This Row],[Avg Hours Worked / Week
Most Recent Quarter]]*Weeks,IF(Table15[[#This Row],[Pay Method]]="Salary",Q29*Weeks/52,"Please Select Pay Method"))),"")),"")</f>
        <v/>
      </c>
      <c r="H29" s="32"/>
      <c r="I29" s="98" t="str">
        <f>IFERROR(IF(Table15[[#This Row],[Pay Method]]="Salary",Table15[[#This Row],[Adjusted Cash Compensation ($100,000 Limit)]]/Weeks*52,IF(Table15[[#This Row],[Pay Method]]="Hourly",Table15[[#This Row],[Adjusted Cash Compensation ($100,000 Limit)]]/Weeks/Table15[[#This Row],[Average Hours
Paid/Week]],"")),"")</f>
        <v/>
      </c>
      <c r="J29" s="98"/>
      <c r="K29" s="34" t="str">
        <f>IFERROR(IF(Table15[[#This Row],[Salary/Wages
Covered Period]]&gt;=100000,"N/A",IF(OR(Table15[[#This Row],[Salary/Wages
Covered Period]]/Table15[[#This Row],[Salary/Wages
Most Recent Quarter]]&gt;=0.75,Table15[[#This Row],[Salary/Wages
Most Recent Quarter]]=0),"No","Yes")),"N/A")</f>
        <v>N/A</v>
      </c>
      <c r="L29" s="83"/>
      <c r="M29" s="106"/>
      <c r="N29" s="106"/>
      <c r="O29" s="34" t="str">
        <f>IF(AND(Table15[[#This Row],[Salary/Wages
Feb. 15, 2020]]&lt;&gt;"",Table15[[#This Row],[Salary/Wages
Feb. 15 - Apr. 26, 2020]]&lt;&gt;"",Table15[[#This Row],[Reduced More Than 25%?]]="Yes"),IF(Table15[[#This Row],[Salary/Wages
Feb. 15 - Apr. 26, 2020]]&gt;=Table15[[#This Row],[Salary/Wages
Feb. 15, 2020]],"No","Yes"),"")</f>
        <v/>
      </c>
      <c r="P29" s="108"/>
      <c r="Q29">
        <f>IF(AND(Table15[[#This Row],[Reduction Occurred 
2/15-4/26?]]&lt;&gt;"No",Table15[[#This Row],[Salary/Wages on Dec. 31, 2020 or End of Covered Period]]&gt;=Table15[[#This Row],[Salary/Wages
Feb. 15, 2020]]),0,ROUND(Table15[[#This Row],[Salary/Wages
Most Recent Quarter]]*0.75,2)-Table15[[#This Row],[Salary/Wages
Covered Period]])</f>
        <v>0</v>
      </c>
    </row>
    <row r="30" spans="1:17" x14ac:dyDescent="0.3">
      <c r="A30" s="60"/>
      <c r="B30" s="32"/>
      <c r="C30" s="87"/>
      <c r="D30" s="103">
        <f>IF(AND(NOT(ISBLANK(Table15[[#This Row],[Employee''s Name]])),NOT(ISBLANK(Table15[[#This Row],[Cash Compensation]]))),IF(CoveredPeriod="","See Question 2",MIN(Table15[[#This Row],[Cash Compensation]],MaxSalary)),0)</f>
        <v>0</v>
      </c>
      <c r="E30" s="31"/>
      <c r="F3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 s="96" t="str">
        <f>IFERROR(IF(Reduction="Yes",0,IF(Table15[[#This Row],[Employee''s Name]]&lt;&gt;"",IF(Table15[[#This Row],[Reduced More Than 25%?]]="No",0,IF(Table15[[#This Row],[Pay Method]]="Hourly",Q30*Table15[[#This Row],[Avg Hours Worked / Week
Most Recent Quarter]]*Weeks,IF(Table15[[#This Row],[Pay Method]]="Salary",Q30*Weeks/52,"Please Select Pay Method"))),"")),"")</f>
        <v/>
      </c>
      <c r="H30" s="32"/>
      <c r="I30" s="98" t="str">
        <f>IFERROR(IF(Table15[[#This Row],[Pay Method]]="Salary",Table15[[#This Row],[Adjusted Cash Compensation ($100,000 Limit)]]/Weeks*52,IF(Table15[[#This Row],[Pay Method]]="Hourly",Table15[[#This Row],[Adjusted Cash Compensation ($100,000 Limit)]]/Weeks/Table15[[#This Row],[Average Hours
Paid/Week]],"")),"")</f>
        <v/>
      </c>
      <c r="J30" s="98"/>
      <c r="K30" s="34" t="str">
        <f>IFERROR(IF(Table15[[#This Row],[Salary/Wages
Covered Period]]&gt;=100000,"N/A",IF(OR(Table15[[#This Row],[Salary/Wages
Covered Period]]/Table15[[#This Row],[Salary/Wages
Most Recent Quarter]]&gt;=0.75,Table15[[#This Row],[Salary/Wages
Most Recent Quarter]]=0),"No","Yes")),"N/A")</f>
        <v>N/A</v>
      </c>
      <c r="L30" s="83"/>
      <c r="M30" s="106"/>
      <c r="N30" s="106"/>
      <c r="O30" s="34" t="str">
        <f>IF(AND(Table15[[#This Row],[Salary/Wages
Feb. 15, 2020]]&lt;&gt;"",Table15[[#This Row],[Salary/Wages
Feb. 15 - Apr. 26, 2020]]&lt;&gt;"",Table15[[#This Row],[Reduced More Than 25%?]]="Yes"),IF(Table15[[#This Row],[Salary/Wages
Feb. 15 - Apr. 26, 2020]]&gt;=Table15[[#This Row],[Salary/Wages
Feb. 15, 2020]],"No","Yes"),"")</f>
        <v/>
      </c>
      <c r="P30" s="108"/>
      <c r="Q30">
        <f>IF(AND(Table15[[#This Row],[Reduction Occurred 
2/15-4/26?]]&lt;&gt;"No",Table15[[#This Row],[Salary/Wages on Dec. 31, 2020 or End of Covered Period]]&gt;=Table15[[#This Row],[Salary/Wages
Feb. 15, 2020]]),0,ROUND(Table15[[#This Row],[Salary/Wages
Most Recent Quarter]]*0.75,2)-Table15[[#This Row],[Salary/Wages
Covered Period]])</f>
        <v>0</v>
      </c>
    </row>
    <row r="31" spans="1:17" x14ac:dyDescent="0.3">
      <c r="A31" s="60"/>
      <c r="B31" s="32"/>
      <c r="C31" s="87"/>
      <c r="D31" s="103">
        <f>IF(AND(NOT(ISBLANK(Table15[[#This Row],[Employee''s Name]])),NOT(ISBLANK(Table15[[#This Row],[Cash Compensation]]))),IF(CoveredPeriod="","See Question 2",MIN(Table15[[#This Row],[Cash Compensation]],MaxSalary)),0)</f>
        <v>0</v>
      </c>
      <c r="E31" s="31"/>
      <c r="F3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 s="96" t="str">
        <f>IFERROR(IF(Reduction="Yes",0,IF(Table15[[#This Row],[Employee''s Name]]&lt;&gt;"",IF(Table15[[#This Row],[Reduced More Than 25%?]]="No",0,IF(Table15[[#This Row],[Pay Method]]="Hourly",Q31*Table15[[#This Row],[Avg Hours Worked / Week
Most Recent Quarter]]*Weeks,IF(Table15[[#This Row],[Pay Method]]="Salary",Q31*Weeks/52,"Please Select Pay Method"))),"")),"")</f>
        <v/>
      </c>
      <c r="H31" s="32"/>
      <c r="I31" s="98" t="str">
        <f>IFERROR(IF(Table15[[#This Row],[Pay Method]]="Salary",Table15[[#This Row],[Adjusted Cash Compensation ($100,000 Limit)]]/Weeks*52,IF(Table15[[#This Row],[Pay Method]]="Hourly",Table15[[#This Row],[Adjusted Cash Compensation ($100,000 Limit)]]/Weeks/Table15[[#This Row],[Average Hours
Paid/Week]],"")),"")</f>
        <v/>
      </c>
      <c r="J31" s="98"/>
      <c r="K31" s="34" t="str">
        <f>IFERROR(IF(Table15[[#This Row],[Salary/Wages
Covered Period]]&gt;=100000,"N/A",IF(OR(Table15[[#This Row],[Salary/Wages
Covered Period]]/Table15[[#This Row],[Salary/Wages
Most Recent Quarter]]&gt;=0.75,Table15[[#This Row],[Salary/Wages
Most Recent Quarter]]=0),"No","Yes")),"N/A")</f>
        <v>N/A</v>
      </c>
      <c r="L31" s="83"/>
      <c r="M31" s="106"/>
      <c r="N31" s="106"/>
      <c r="O31" s="34" t="str">
        <f>IF(AND(Table15[[#This Row],[Salary/Wages
Feb. 15, 2020]]&lt;&gt;"",Table15[[#This Row],[Salary/Wages
Feb. 15 - Apr. 26, 2020]]&lt;&gt;"",Table15[[#This Row],[Reduced More Than 25%?]]="Yes"),IF(Table15[[#This Row],[Salary/Wages
Feb. 15 - Apr. 26, 2020]]&gt;=Table15[[#This Row],[Salary/Wages
Feb. 15, 2020]],"No","Yes"),"")</f>
        <v/>
      </c>
      <c r="P31" s="108"/>
      <c r="Q31">
        <f>IF(AND(Table15[[#This Row],[Reduction Occurred 
2/15-4/26?]]&lt;&gt;"No",Table15[[#This Row],[Salary/Wages on Dec. 31, 2020 or End of Covered Period]]&gt;=Table15[[#This Row],[Salary/Wages
Feb. 15, 2020]]),0,ROUND(Table15[[#This Row],[Salary/Wages
Most Recent Quarter]]*0.75,2)-Table15[[#This Row],[Salary/Wages
Covered Period]])</f>
        <v>0</v>
      </c>
    </row>
    <row r="32" spans="1:17" x14ac:dyDescent="0.3">
      <c r="A32" s="60"/>
      <c r="B32" s="32"/>
      <c r="C32" s="87"/>
      <c r="D32" s="103">
        <f>IF(AND(NOT(ISBLANK(Table15[[#This Row],[Employee''s Name]])),NOT(ISBLANK(Table15[[#This Row],[Cash Compensation]]))),IF(CoveredPeriod="","See Question 2",MIN(Table15[[#This Row],[Cash Compensation]],MaxSalary)),0)</f>
        <v>0</v>
      </c>
      <c r="E32" s="31"/>
      <c r="F3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 s="96" t="str">
        <f>IFERROR(IF(Reduction="Yes",0,IF(Table15[[#This Row],[Employee''s Name]]&lt;&gt;"",IF(Table15[[#This Row],[Reduced More Than 25%?]]="No",0,IF(Table15[[#This Row],[Pay Method]]="Hourly",Q32*Table15[[#This Row],[Avg Hours Worked / Week
Most Recent Quarter]]*Weeks,IF(Table15[[#This Row],[Pay Method]]="Salary",Q32*Weeks/52,"Please Select Pay Method"))),"")),"")</f>
        <v/>
      </c>
      <c r="H32" s="32"/>
      <c r="I32" s="98" t="str">
        <f>IFERROR(IF(Table15[[#This Row],[Pay Method]]="Salary",Table15[[#This Row],[Adjusted Cash Compensation ($100,000 Limit)]]/Weeks*52,IF(Table15[[#This Row],[Pay Method]]="Hourly",Table15[[#This Row],[Adjusted Cash Compensation ($100,000 Limit)]]/Weeks/Table15[[#This Row],[Average Hours
Paid/Week]],"")),"")</f>
        <v/>
      </c>
      <c r="J32" s="98"/>
      <c r="K32" s="34" t="str">
        <f>IFERROR(IF(Table15[[#This Row],[Salary/Wages
Covered Period]]&gt;=100000,"N/A",IF(OR(Table15[[#This Row],[Salary/Wages
Covered Period]]/Table15[[#This Row],[Salary/Wages
Most Recent Quarter]]&gt;=0.75,Table15[[#This Row],[Salary/Wages
Most Recent Quarter]]=0),"No","Yes")),"N/A")</f>
        <v>N/A</v>
      </c>
      <c r="L32" s="83"/>
      <c r="M32" s="106"/>
      <c r="N32" s="106"/>
      <c r="O32" s="34" t="str">
        <f>IF(AND(Table15[[#This Row],[Salary/Wages
Feb. 15, 2020]]&lt;&gt;"",Table15[[#This Row],[Salary/Wages
Feb. 15 - Apr. 26, 2020]]&lt;&gt;"",Table15[[#This Row],[Reduced More Than 25%?]]="Yes"),IF(Table15[[#This Row],[Salary/Wages
Feb. 15 - Apr. 26, 2020]]&gt;=Table15[[#This Row],[Salary/Wages
Feb. 15, 2020]],"No","Yes"),"")</f>
        <v/>
      </c>
      <c r="P32" s="108"/>
      <c r="Q32">
        <f>IF(AND(Table15[[#This Row],[Reduction Occurred 
2/15-4/26?]]&lt;&gt;"No",Table15[[#This Row],[Salary/Wages on Dec. 31, 2020 or End of Covered Period]]&gt;=Table15[[#This Row],[Salary/Wages
Feb. 15, 2020]]),0,ROUND(Table15[[#This Row],[Salary/Wages
Most Recent Quarter]]*0.75,2)-Table15[[#This Row],[Salary/Wages
Covered Period]])</f>
        <v>0</v>
      </c>
    </row>
    <row r="33" spans="1:17" x14ac:dyDescent="0.3">
      <c r="A33" s="60"/>
      <c r="B33" s="32"/>
      <c r="C33" s="87"/>
      <c r="D33" s="103">
        <f>IF(AND(NOT(ISBLANK(Table15[[#This Row],[Employee''s Name]])),NOT(ISBLANK(Table15[[#This Row],[Cash Compensation]]))),IF(CoveredPeriod="","See Question 2",MIN(Table15[[#This Row],[Cash Compensation]],MaxSalary)),0)</f>
        <v>0</v>
      </c>
      <c r="E33" s="31"/>
      <c r="F3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 s="96" t="str">
        <f>IFERROR(IF(Reduction="Yes",0,IF(Table15[[#This Row],[Employee''s Name]]&lt;&gt;"",IF(Table15[[#This Row],[Reduced More Than 25%?]]="No",0,IF(Table15[[#This Row],[Pay Method]]="Hourly",Q33*Table15[[#This Row],[Avg Hours Worked / Week
Most Recent Quarter]]*Weeks,IF(Table15[[#This Row],[Pay Method]]="Salary",Q33*Weeks/52,"Please Select Pay Method"))),"")),"")</f>
        <v/>
      </c>
      <c r="H33" s="32"/>
      <c r="I33" s="98" t="str">
        <f>IFERROR(IF(Table15[[#This Row],[Pay Method]]="Salary",Table15[[#This Row],[Adjusted Cash Compensation ($100,000 Limit)]]/Weeks*52,IF(Table15[[#This Row],[Pay Method]]="Hourly",Table15[[#This Row],[Adjusted Cash Compensation ($100,000 Limit)]]/Weeks/Table15[[#This Row],[Average Hours
Paid/Week]],"")),"")</f>
        <v/>
      </c>
      <c r="J33" s="98"/>
      <c r="K33" s="34" t="str">
        <f>IFERROR(IF(Table15[[#This Row],[Salary/Wages
Covered Period]]&gt;=100000,"N/A",IF(OR(Table15[[#This Row],[Salary/Wages
Covered Period]]/Table15[[#This Row],[Salary/Wages
Most Recent Quarter]]&gt;=0.75,Table15[[#This Row],[Salary/Wages
Most Recent Quarter]]=0),"No","Yes")),"N/A")</f>
        <v>N/A</v>
      </c>
      <c r="L33" s="83"/>
      <c r="M33" s="106"/>
      <c r="N33" s="106"/>
      <c r="O33" s="34" t="str">
        <f>IF(AND(Table15[[#This Row],[Salary/Wages
Feb. 15, 2020]]&lt;&gt;"",Table15[[#This Row],[Salary/Wages
Feb. 15 - Apr. 26, 2020]]&lt;&gt;"",Table15[[#This Row],[Reduced More Than 25%?]]="Yes"),IF(Table15[[#This Row],[Salary/Wages
Feb. 15 - Apr. 26, 2020]]&gt;=Table15[[#This Row],[Salary/Wages
Feb. 15, 2020]],"No","Yes"),"")</f>
        <v/>
      </c>
      <c r="P33" s="108"/>
      <c r="Q33">
        <f>IF(AND(Table15[[#This Row],[Reduction Occurred 
2/15-4/26?]]&lt;&gt;"No",Table15[[#This Row],[Salary/Wages on Dec. 31, 2020 or End of Covered Period]]&gt;=Table15[[#This Row],[Salary/Wages
Feb. 15, 2020]]),0,ROUND(Table15[[#This Row],[Salary/Wages
Most Recent Quarter]]*0.75,2)-Table15[[#This Row],[Salary/Wages
Covered Period]])</f>
        <v>0</v>
      </c>
    </row>
    <row r="34" spans="1:17" x14ac:dyDescent="0.3">
      <c r="A34" s="60"/>
      <c r="B34" s="32"/>
      <c r="C34" s="87"/>
      <c r="D34" s="103">
        <f>IF(AND(NOT(ISBLANK(Table15[[#This Row],[Employee''s Name]])),NOT(ISBLANK(Table15[[#This Row],[Cash Compensation]]))),IF(CoveredPeriod="","See Question 2",MIN(Table15[[#This Row],[Cash Compensation]],MaxSalary)),0)</f>
        <v>0</v>
      </c>
      <c r="E34" s="31"/>
      <c r="F3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 s="96" t="str">
        <f>IFERROR(IF(Reduction="Yes",0,IF(Table15[[#This Row],[Employee''s Name]]&lt;&gt;"",IF(Table15[[#This Row],[Reduced More Than 25%?]]="No",0,IF(Table15[[#This Row],[Pay Method]]="Hourly",Q34*Table15[[#This Row],[Avg Hours Worked / Week
Most Recent Quarter]]*Weeks,IF(Table15[[#This Row],[Pay Method]]="Salary",Q34*Weeks/52,"Please Select Pay Method"))),"")),"")</f>
        <v/>
      </c>
      <c r="H34" s="32"/>
      <c r="I34" s="98" t="str">
        <f>IFERROR(IF(Table15[[#This Row],[Pay Method]]="Salary",Table15[[#This Row],[Adjusted Cash Compensation ($100,000 Limit)]]/Weeks*52,IF(Table15[[#This Row],[Pay Method]]="Hourly",Table15[[#This Row],[Adjusted Cash Compensation ($100,000 Limit)]]/Weeks/Table15[[#This Row],[Average Hours
Paid/Week]],"")),"")</f>
        <v/>
      </c>
      <c r="J34" s="98"/>
      <c r="K34" s="34" t="str">
        <f>IFERROR(IF(Table15[[#This Row],[Salary/Wages
Covered Period]]&gt;=100000,"N/A",IF(OR(Table15[[#This Row],[Salary/Wages
Covered Period]]/Table15[[#This Row],[Salary/Wages
Most Recent Quarter]]&gt;=0.75,Table15[[#This Row],[Salary/Wages
Most Recent Quarter]]=0),"No","Yes")),"N/A")</f>
        <v>N/A</v>
      </c>
      <c r="L34" s="83"/>
      <c r="M34" s="106"/>
      <c r="N34" s="106"/>
      <c r="O34" s="34" t="str">
        <f>IF(AND(Table15[[#This Row],[Salary/Wages
Feb. 15, 2020]]&lt;&gt;"",Table15[[#This Row],[Salary/Wages
Feb. 15 - Apr. 26, 2020]]&lt;&gt;"",Table15[[#This Row],[Reduced More Than 25%?]]="Yes"),IF(Table15[[#This Row],[Salary/Wages
Feb. 15 - Apr. 26, 2020]]&gt;=Table15[[#This Row],[Salary/Wages
Feb. 15, 2020]],"No","Yes"),"")</f>
        <v/>
      </c>
      <c r="P34" s="108"/>
      <c r="Q34">
        <f>IF(AND(Table15[[#This Row],[Reduction Occurred 
2/15-4/26?]]&lt;&gt;"No",Table15[[#This Row],[Salary/Wages on Dec. 31, 2020 or End of Covered Period]]&gt;=Table15[[#This Row],[Salary/Wages
Feb. 15, 2020]]),0,ROUND(Table15[[#This Row],[Salary/Wages
Most Recent Quarter]]*0.75,2)-Table15[[#This Row],[Salary/Wages
Covered Period]])</f>
        <v>0</v>
      </c>
    </row>
    <row r="35" spans="1:17" x14ac:dyDescent="0.3">
      <c r="A35" s="60"/>
      <c r="B35" s="32"/>
      <c r="C35" s="87"/>
      <c r="D35" s="103">
        <f>IF(AND(NOT(ISBLANK(Table15[[#This Row],[Employee''s Name]])),NOT(ISBLANK(Table15[[#This Row],[Cash Compensation]]))),IF(CoveredPeriod="","See Question 2",MIN(Table15[[#This Row],[Cash Compensation]],MaxSalary)),0)</f>
        <v>0</v>
      </c>
      <c r="E35" s="31"/>
      <c r="F3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 s="96" t="str">
        <f>IFERROR(IF(Reduction="Yes",0,IF(Table15[[#This Row],[Employee''s Name]]&lt;&gt;"",IF(Table15[[#This Row],[Reduced More Than 25%?]]="No",0,IF(Table15[[#This Row],[Pay Method]]="Hourly",Q35*Table15[[#This Row],[Avg Hours Worked / Week
Most Recent Quarter]]*Weeks,IF(Table15[[#This Row],[Pay Method]]="Salary",Q35*Weeks/52,"Please Select Pay Method"))),"")),"")</f>
        <v/>
      </c>
      <c r="H35" s="32"/>
      <c r="I35" s="98" t="str">
        <f>IFERROR(IF(Table15[[#This Row],[Pay Method]]="Salary",Table15[[#This Row],[Adjusted Cash Compensation ($100,000 Limit)]]/Weeks*52,IF(Table15[[#This Row],[Pay Method]]="Hourly",Table15[[#This Row],[Adjusted Cash Compensation ($100,000 Limit)]]/Weeks/Table15[[#This Row],[Average Hours
Paid/Week]],"")),"")</f>
        <v/>
      </c>
      <c r="J35" s="98"/>
      <c r="K35" s="34" t="str">
        <f>IFERROR(IF(Table15[[#This Row],[Salary/Wages
Covered Period]]&gt;=100000,"N/A",IF(OR(Table15[[#This Row],[Salary/Wages
Covered Period]]/Table15[[#This Row],[Salary/Wages
Most Recent Quarter]]&gt;=0.75,Table15[[#This Row],[Salary/Wages
Most Recent Quarter]]=0),"No","Yes")),"N/A")</f>
        <v>N/A</v>
      </c>
      <c r="L35" s="83"/>
      <c r="M35" s="106"/>
      <c r="N35" s="106"/>
      <c r="O35" s="34" t="str">
        <f>IF(AND(Table15[[#This Row],[Salary/Wages
Feb. 15, 2020]]&lt;&gt;"",Table15[[#This Row],[Salary/Wages
Feb. 15 - Apr. 26, 2020]]&lt;&gt;"",Table15[[#This Row],[Reduced More Than 25%?]]="Yes"),IF(Table15[[#This Row],[Salary/Wages
Feb. 15 - Apr. 26, 2020]]&gt;=Table15[[#This Row],[Salary/Wages
Feb. 15, 2020]],"No","Yes"),"")</f>
        <v/>
      </c>
      <c r="P35" s="108"/>
      <c r="Q35">
        <f>IF(AND(Table15[[#This Row],[Reduction Occurred 
2/15-4/26?]]&lt;&gt;"No",Table15[[#This Row],[Salary/Wages on Dec. 31, 2020 or End of Covered Period]]&gt;=Table15[[#This Row],[Salary/Wages
Feb. 15, 2020]]),0,ROUND(Table15[[#This Row],[Salary/Wages
Most Recent Quarter]]*0.75,2)-Table15[[#This Row],[Salary/Wages
Covered Period]])</f>
        <v>0</v>
      </c>
    </row>
    <row r="36" spans="1:17" x14ac:dyDescent="0.3">
      <c r="A36" s="60"/>
      <c r="B36" s="32"/>
      <c r="C36" s="87"/>
      <c r="D36" s="103">
        <f>IF(AND(NOT(ISBLANK(Table15[[#This Row],[Employee''s Name]])),NOT(ISBLANK(Table15[[#This Row],[Cash Compensation]]))),IF(CoveredPeriod="","See Question 2",MIN(Table15[[#This Row],[Cash Compensation]],MaxSalary)),0)</f>
        <v>0</v>
      </c>
      <c r="E36" s="31"/>
      <c r="F3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 s="96" t="str">
        <f>IFERROR(IF(Reduction="Yes",0,IF(Table15[[#This Row],[Employee''s Name]]&lt;&gt;"",IF(Table15[[#This Row],[Reduced More Than 25%?]]="No",0,IF(Table15[[#This Row],[Pay Method]]="Hourly",Q36*Table15[[#This Row],[Avg Hours Worked / Week
Most Recent Quarter]]*Weeks,IF(Table15[[#This Row],[Pay Method]]="Salary",Q36*Weeks/52,"Please Select Pay Method"))),"")),"")</f>
        <v/>
      </c>
      <c r="H36" s="32"/>
      <c r="I36" s="98" t="str">
        <f>IFERROR(IF(Table15[[#This Row],[Pay Method]]="Salary",Table15[[#This Row],[Adjusted Cash Compensation ($100,000 Limit)]]/Weeks*52,IF(Table15[[#This Row],[Pay Method]]="Hourly",Table15[[#This Row],[Adjusted Cash Compensation ($100,000 Limit)]]/Weeks/Table15[[#This Row],[Average Hours
Paid/Week]],"")),"")</f>
        <v/>
      </c>
      <c r="J36" s="98"/>
      <c r="K36" s="34" t="str">
        <f>IFERROR(IF(Table15[[#This Row],[Salary/Wages
Covered Period]]&gt;=100000,"N/A",IF(OR(Table15[[#This Row],[Salary/Wages
Covered Period]]/Table15[[#This Row],[Salary/Wages
Most Recent Quarter]]&gt;=0.75,Table15[[#This Row],[Salary/Wages
Most Recent Quarter]]=0),"No","Yes")),"N/A")</f>
        <v>N/A</v>
      </c>
      <c r="L36" s="83"/>
      <c r="M36" s="106"/>
      <c r="N36" s="106"/>
      <c r="O36" s="34" t="str">
        <f>IF(AND(Table15[[#This Row],[Salary/Wages
Feb. 15, 2020]]&lt;&gt;"",Table15[[#This Row],[Salary/Wages
Feb. 15 - Apr. 26, 2020]]&lt;&gt;"",Table15[[#This Row],[Reduced More Than 25%?]]="Yes"),IF(Table15[[#This Row],[Salary/Wages
Feb. 15 - Apr. 26, 2020]]&gt;=Table15[[#This Row],[Salary/Wages
Feb. 15, 2020]],"No","Yes"),"")</f>
        <v/>
      </c>
      <c r="P36" s="108"/>
      <c r="Q36">
        <f>IF(AND(Table15[[#This Row],[Reduction Occurred 
2/15-4/26?]]&lt;&gt;"No",Table15[[#This Row],[Salary/Wages on Dec. 31, 2020 or End of Covered Period]]&gt;=Table15[[#This Row],[Salary/Wages
Feb. 15, 2020]]),0,ROUND(Table15[[#This Row],[Salary/Wages
Most Recent Quarter]]*0.75,2)-Table15[[#This Row],[Salary/Wages
Covered Period]])</f>
        <v>0</v>
      </c>
    </row>
    <row r="37" spans="1:17" x14ac:dyDescent="0.3">
      <c r="A37" s="60"/>
      <c r="B37" s="32"/>
      <c r="C37" s="87"/>
      <c r="D37" s="103">
        <f>IF(AND(NOT(ISBLANK(Table15[[#This Row],[Employee''s Name]])),NOT(ISBLANK(Table15[[#This Row],[Cash Compensation]]))),IF(CoveredPeriod="","See Question 2",MIN(Table15[[#This Row],[Cash Compensation]],MaxSalary)),0)</f>
        <v>0</v>
      </c>
      <c r="E37" s="31"/>
      <c r="F3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 s="96" t="str">
        <f>IFERROR(IF(Reduction="Yes",0,IF(Table15[[#This Row],[Employee''s Name]]&lt;&gt;"",IF(Table15[[#This Row],[Reduced More Than 25%?]]="No",0,IF(Table15[[#This Row],[Pay Method]]="Hourly",Q37*Table15[[#This Row],[Avg Hours Worked / Week
Most Recent Quarter]]*Weeks,IF(Table15[[#This Row],[Pay Method]]="Salary",Q37*Weeks/52,"Please Select Pay Method"))),"")),"")</f>
        <v/>
      </c>
      <c r="H37" s="32"/>
      <c r="I37" s="98" t="str">
        <f>IFERROR(IF(Table15[[#This Row],[Pay Method]]="Salary",Table15[[#This Row],[Adjusted Cash Compensation ($100,000 Limit)]]/Weeks*52,IF(Table15[[#This Row],[Pay Method]]="Hourly",Table15[[#This Row],[Adjusted Cash Compensation ($100,000 Limit)]]/Weeks/Table15[[#This Row],[Average Hours
Paid/Week]],"")),"")</f>
        <v/>
      </c>
      <c r="J37" s="98"/>
      <c r="K37" s="34" t="str">
        <f>IFERROR(IF(Table15[[#This Row],[Salary/Wages
Covered Period]]&gt;=100000,"N/A",IF(OR(Table15[[#This Row],[Salary/Wages
Covered Period]]/Table15[[#This Row],[Salary/Wages
Most Recent Quarter]]&gt;=0.75,Table15[[#This Row],[Salary/Wages
Most Recent Quarter]]=0),"No","Yes")),"N/A")</f>
        <v>N/A</v>
      </c>
      <c r="L37" s="83"/>
      <c r="M37" s="106"/>
      <c r="N37" s="106"/>
      <c r="O37" s="34" t="str">
        <f>IF(AND(Table15[[#This Row],[Salary/Wages
Feb. 15, 2020]]&lt;&gt;"",Table15[[#This Row],[Salary/Wages
Feb. 15 - Apr. 26, 2020]]&lt;&gt;"",Table15[[#This Row],[Reduced More Than 25%?]]="Yes"),IF(Table15[[#This Row],[Salary/Wages
Feb. 15 - Apr. 26, 2020]]&gt;=Table15[[#This Row],[Salary/Wages
Feb. 15, 2020]],"No","Yes"),"")</f>
        <v/>
      </c>
      <c r="P37" s="108"/>
      <c r="Q37">
        <f>IF(AND(Table15[[#This Row],[Reduction Occurred 
2/15-4/26?]]&lt;&gt;"No",Table15[[#This Row],[Salary/Wages on Dec. 31, 2020 or End of Covered Period]]&gt;=Table15[[#This Row],[Salary/Wages
Feb. 15, 2020]]),0,ROUND(Table15[[#This Row],[Salary/Wages
Most Recent Quarter]]*0.75,2)-Table15[[#This Row],[Salary/Wages
Covered Period]])</f>
        <v>0</v>
      </c>
    </row>
    <row r="38" spans="1:17" x14ac:dyDescent="0.3">
      <c r="A38" s="60"/>
      <c r="B38" s="32"/>
      <c r="C38" s="87"/>
      <c r="D38" s="103">
        <f>IF(AND(NOT(ISBLANK(Table15[[#This Row],[Employee''s Name]])),NOT(ISBLANK(Table15[[#This Row],[Cash Compensation]]))),IF(CoveredPeriod="","See Question 2",MIN(Table15[[#This Row],[Cash Compensation]],MaxSalary)),0)</f>
        <v>0</v>
      </c>
      <c r="E38" s="31"/>
      <c r="F3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 s="96" t="str">
        <f>IFERROR(IF(Reduction="Yes",0,IF(Table15[[#This Row],[Employee''s Name]]&lt;&gt;"",IF(Table15[[#This Row],[Reduced More Than 25%?]]="No",0,IF(Table15[[#This Row],[Pay Method]]="Hourly",Q38*Table15[[#This Row],[Avg Hours Worked / Week
Most Recent Quarter]]*Weeks,IF(Table15[[#This Row],[Pay Method]]="Salary",Q38*Weeks/52,"Please Select Pay Method"))),"")),"")</f>
        <v/>
      </c>
      <c r="H38" s="32"/>
      <c r="I38" s="98" t="str">
        <f>IFERROR(IF(Table15[[#This Row],[Pay Method]]="Salary",Table15[[#This Row],[Adjusted Cash Compensation ($100,000 Limit)]]/Weeks*52,IF(Table15[[#This Row],[Pay Method]]="Hourly",Table15[[#This Row],[Adjusted Cash Compensation ($100,000 Limit)]]/Weeks/Table15[[#This Row],[Average Hours
Paid/Week]],"")),"")</f>
        <v/>
      </c>
      <c r="J38" s="98"/>
      <c r="K38" s="34" t="str">
        <f>IFERROR(IF(Table15[[#This Row],[Salary/Wages
Covered Period]]&gt;=100000,"N/A",IF(OR(Table15[[#This Row],[Salary/Wages
Covered Period]]/Table15[[#This Row],[Salary/Wages
Most Recent Quarter]]&gt;=0.75,Table15[[#This Row],[Salary/Wages
Most Recent Quarter]]=0),"No","Yes")),"N/A")</f>
        <v>N/A</v>
      </c>
      <c r="L38" s="83"/>
      <c r="M38" s="106"/>
      <c r="N38" s="106"/>
      <c r="O38" s="34" t="str">
        <f>IF(AND(Table15[[#This Row],[Salary/Wages
Feb. 15, 2020]]&lt;&gt;"",Table15[[#This Row],[Salary/Wages
Feb. 15 - Apr. 26, 2020]]&lt;&gt;"",Table15[[#This Row],[Reduced More Than 25%?]]="Yes"),IF(Table15[[#This Row],[Salary/Wages
Feb. 15 - Apr. 26, 2020]]&gt;=Table15[[#This Row],[Salary/Wages
Feb. 15, 2020]],"No","Yes"),"")</f>
        <v/>
      </c>
      <c r="P38" s="108"/>
      <c r="Q38">
        <f>IF(AND(Table15[[#This Row],[Reduction Occurred 
2/15-4/26?]]&lt;&gt;"No",Table15[[#This Row],[Salary/Wages on Dec. 31, 2020 or End of Covered Period]]&gt;=Table15[[#This Row],[Salary/Wages
Feb. 15, 2020]]),0,ROUND(Table15[[#This Row],[Salary/Wages
Most Recent Quarter]]*0.75,2)-Table15[[#This Row],[Salary/Wages
Covered Period]])</f>
        <v>0</v>
      </c>
    </row>
    <row r="39" spans="1:17" x14ac:dyDescent="0.3">
      <c r="A39" s="60"/>
      <c r="B39" s="32"/>
      <c r="C39" s="87"/>
      <c r="D39" s="103">
        <f>IF(AND(NOT(ISBLANK(Table15[[#This Row],[Employee''s Name]])),NOT(ISBLANK(Table15[[#This Row],[Cash Compensation]]))),IF(CoveredPeriod="","See Question 2",MIN(Table15[[#This Row],[Cash Compensation]],MaxSalary)),0)</f>
        <v>0</v>
      </c>
      <c r="E39" s="31"/>
      <c r="F3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 s="96" t="str">
        <f>IFERROR(IF(Reduction="Yes",0,IF(Table15[[#This Row],[Employee''s Name]]&lt;&gt;"",IF(Table15[[#This Row],[Reduced More Than 25%?]]="No",0,IF(Table15[[#This Row],[Pay Method]]="Hourly",Q39*Table15[[#This Row],[Avg Hours Worked / Week
Most Recent Quarter]]*Weeks,IF(Table15[[#This Row],[Pay Method]]="Salary",Q39*Weeks/52,"Please Select Pay Method"))),"")),"")</f>
        <v/>
      </c>
      <c r="H39" s="32"/>
      <c r="I39" s="98" t="str">
        <f>IFERROR(IF(Table15[[#This Row],[Pay Method]]="Salary",Table15[[#This Row],[Adjusted Cash Compensation ($100,000 Limit)]]/Weeks*52,IF(Table15[[#This Row],[Pay Method]]="Hourly",Table15[[#This Row],[Adjusted Cash Compensation ($100,000 Limit)]]/Weeks/Table15[[#This Row],[Average Hours
Paid/Week]],"")),"")</f>
        <v/>
      </c>
      <c r="J39" s="98"/>
      <c r="K39" s="34" t="str">
        <f>IFERROR(IF(Table15[[#This Row],[Salary/Wages
Covered Period]]&gt;=100000,"N/A",IF(OR(Table15[[#This Row],[Salary/Wages
Covered Period]]/Table15[[#This Row],[Salary/Wages
Most Recent Quarter]]&gt;=0.75,Table15[[#This Row],[Salary/Wages
Most Recent Quarter]]=0),"No","Yes")),"N/A")</f>
        <v>N/A</v>
      </c>
      <c r="L39" s="83"/>
      <c r="M39" s="106"/>
      <c r="N39" s="106"/>
      <c r="O39" s="34" t="str">
        <f>IF(AND(Table15[[#This Row],[Salary/Wages
Feb. 15, 2020]]&lt;&gt;"",Table15[[#This Row],[Salary/Wages
Feb. 15 - Apr. 26, 2020]]&lt;&gt;"",Table15[[#This Row],[Reduced More Than 25%?]]="Yes"),IF(Table15[[#This Row],[Salary/Wages
Feb. 15 - Apr. 26, 2020]]&gt;=Table15[[#This Row],[Salary/Wages
Feb. 15, 2020]],"No","Yes"),"")</f>
        <v/>
      </c>
      <c r="P39" s="108"/>
      <c r="Q39">
        <f>IF(AND(Table15[[#This Row],[Reduction Occurred 
2/15-4/26?]]&lt;&gt;"No",Table15[[#This Row],[Salary/Wages on Dec. 31, 2020 or End of Covered Period]]&gt;=Table15[[#This Row],[Salary/Wages
Feb. 15, 2020]]),0,ROUND(Table15[[#This Row],[Salary/Wages
Most Recent Quarter]]*0.75,2)-Table15[[#This Row],[Salary/Wages
Covered Period]])</f>
        <v>0</v>
      </c>
    </row>
    <row r="40" spans="1:17" x14ac:dyDescent="0.3">
      <c r="A40" s="60"/>
      <c r="B40" s="32"/>
      <c r="C40" s="87"/>
      <c r="D40" s="103">
        <f>IF(AND(NOT(ISBLANK(Table15[[#This Row],[Employee''s Name]])),NOT(ISBLANK(Table15[[#This Row],[Cash Compensation]]))),IF(CoveredPeriod="","See Question 2",MIN(Table15[[#This Row],[Cash Compensation]],MaxSalary)),0)</f>
        <v>0</v>
      </c>
      <c r="E40" s="31"/>
      <c r="F4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 s="96" t="str">
        <f>IFERROR(IF(Reduction="Yes",0,IF(Table15[[#This Row],[Employee''s Name]]&lt;&gt;"",IF(Table15[[#This Row],[Reduced More Than 25%?]]="No",0,IF(Table15[[#This Row],[Pay Method]]="Hourly",Q40*Table15[[#This Row],[Avg Hours Worked / Week
Most Recent Quarter]]*Weeks,IF(Table15[[#This Row],[Pay Method]]="Salary",Q40*Weeks/52,"Please Select Pay Method"))),"")),"")</f>
        <v/>
      </c>
      <c r="H40" s="32"/>
      <c r="I40" s="98" t="str">
        <f>IFERROR(IF(Table15[[#This Row],[Pay Method]]="Salary",Table15[[#This Row],[Adjusted Cash Compensation ($100,000 Limit)]]/Weeks*52,IF(Table15[[#This Row],[Pay Method]]="Hourly",Table15[[#This Row],[Adjusted Cash Compensation ($100,000 Limit)]]/Weeks/Table15[[#This Row],[Average Hours
Paid/Week]],"")),"")</f>
        <v/>
      </c>
      <c r="J40" s="98"/>
      <c r="K40" s="34" t="str">
        <f>IFERROR(IF(Table15[[#This Row],[Salary/Wages
Covered Period]]&gt;=100000,"N/A",IF(OR(Table15[[#This Row],[Salary/Wages
Covered Period]]/Table15[[#This Row],[Salary/Wages
Most Recent Quarter]]&gt;=0.75,Table15[[#This Row],[Salary/Wages
Most Recent Quarter]]=0),"No","Yes")),"N/A")</f>
        <v>N/A</v>
      </c>
      <c r="L40" s="83"/>
      <c r="M40" s="106"/>
      <c r="N40" s="106"/>
      <c r="O40" s="34" t="str">
        <f>IF(AND(Table15[[#This Row],[Salary/Wages
Feb. 15, 2020]]&lt;&gt;"",Table15[[#This Row],[Salary/Wages
Feb. 15 - Apr. 26, 2020]]&lt;&gt;"",Table15[[#This Row],[Reduced More Than 25%?]]="Yes"),IF(Table15[[#This Row],[Salary/Wages
Feb. 15 - Apr. 26, 2020]]&gt;=Table15[[#This Row],[Salary/Wages
Feb. 15, 2020]],"No","Yes"),"")</f>
        <v/>
      </c>
      <c r="P40" s="108"/>
      <c r="Q40">
        <f>IF(AND(Table15[[#This Row],[Reduction Occurred 
2/15-4/26?]]&lt;&gt;"No",Table15[[#This Row],[Salary/Wages on Dec. 31, 2020 or End of Covered Period]]&gt;=Table15[[#This Row],[Salary/Wages
Feb. 15, 2020]]),0,ROUND(Table15[[#This Row],[Salary/Wages
Most Recent Quarter]]*0.75,2)-Table15[[#This Row],[Salary/Wages
Covered Period]])</f>
        <v>0</v>
      </c>
    </row>
    <row r="41" spans="1:17" x14ac:dyDescent="0.3">
      <c r="A41" s="60"/>
      <c r="B41" s="32"/>
      <c r="C41" s="87"/>
      <c r="D41" s="103">
        <f>IF(AND(NOT(ISBLANK(Table15[[#This Row],[Employee''s Name]])),NOT(ISBLANK(Table15[[#This Row],[Cash Compensation]]))),IF(CoveredPeriod="","See Question 2",MIN(Table15[[#This Row],[Cash Compensation]],MaxSalary)),0)</f>
        <v>0</v>
      </c>
      <c r="E41" s="31"/>
      <c r="F4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 s="96" t="str">
        <f>IFERROR(IF(Reduction="Yes",0,IF(Table15[[#This Row],[Employee''s Name]]&lt;&gt;"",IF(Table15[[#This Row],[Reduced More Than 25%?]]="No",0,IF(Table15[[#This Row],[Pay Method]]="Hourly",Q41*Table15[[#This Row],[Avg Hours Worked / Week
Most Recent Quarter]]*Weeks,IF(Table15[[#This Row],[Pay Method]]="Salary",Q41*Weeks/52,"Please Select Pay Method"))),"")),"")</f>
        <v/>
      </c>
      <c r="H41" s="32"/>
      <c r="I41" s="98" t="str">
        <f>IFERROR(IF(Table15[[#This Row],[Pay Method]]="Salary",Table15[[#This Row],[Adjusted Cash Compensation ($100,000 Limit)]]/Weeks*52,IF(Table15[[#This Row],[Pay Method]]="Hourly",Table15[[#This Row],[Adjusted Cash Compensation ($100,000 Limit)]]/Weeks/Table15[[#This Row],[Average Hours
Paid/Week]],"")),"")</f>
        <v/>
      </c>
      <c r="J41" s="98"/>
      <c r="K41" s="34" t="str">
        <f>IFERROR(IF(Table15[[#This Row],[Salary/Wages
Covered Period]]&gt;=100000,"N/A",IF(OR(Table15[[#This Row],[Salary/Wages
Covered Period]]/Table15[[#This Row],[Salary/Wages
Most Recent Quarter]]&gt;=0.75,Table15[[#This Row],[Salary/Wages
Most Recent Quarter]]=0),"No","Yes")),"N/A")</f>
        <v>N/A</v>
      </c>
      <c r="L41" s="83"/>
      <c r="M41" s="106"/>
      <c r="N41" s="106"/>
      <c r="O41" s="34" t="str">
        <f>IF(AND(Table15[[#This Row],[Salary/Wages
Feb. 15, 2020]]&lt;&gt;"",Table15[[#This Row],[Salary/Wages
Feb. 15 - Apr. 26, 2020]]&lt;&gt;"",Table15[[#This Row],[Reduced More Than 25%?]]="Yes"),IF(Table15[[#This Row],[Salary/Wages
Feb. 15 - Apr. 26, 2020]]&gt;=Table15[[#This Row],[Salary/Wages
Feb. 15, 2020]],"No","Yes"),"")</f>
        <v/>
      </c>
      <c r="P41" s="108"/>
      <c r="Q41">
        <f>IF(AND(Table15[[#This Row],[Reduction Occurred 
2/15-4/26?]]&lt;&gt;"No",Table15[[#This Row],[Salary/Wages on Dec. 31, 2020 or End of Covered Period]]&gt;=Table15[[#This Row],[Salary/Wages
Feb. 15, 2020]]),0,ROUND(Table15[[#This Row],[Salary/Wages
Most Recent Quarter]]*0.75,2)-Table15[[#This Row],[Salary/Wages
Covered Period]])</f>
        <v>0</v>
      </c>
    </row>
    <row r="42" spans="1:17" x14ac:dyDescent="0.3">
      <c r="A42" s="60"/>
      <c r="B42" s="32"/>
      <c r="C42" s="87"/>
      <c r="D42" s="103">
        <f>IF(AND(NOT(ISBLANK(Table15[[#This Row],[Employee''s Name]])),NOT(ISBLANK(Table15[[#This Row],[Cash Compensation]]))),IF(CoveredPeriod="","See Question 2",MIN(Table15[[#This Row],[Cash Compensation]],MaxSalary)),0)</f>
        <v>0</v>
      </c>
      <c r="E42" s="31"/>
      <c r="F4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 s="96" t="str">
        <f>IFERROR(IF(Reduction="Yes",0,IF(Table15[[#This Row],[Employee''s Name]]&lt;&gt;"",IF(Table15[[#This Row],[Reduced More Than 25%?]]="No",0,IF(Table15[[#This Row],[Pay Method]]="Hourly",Q42*Table15[[#This Row],[Avg Hours Worked / Week
Most Recent Quarter]]*Weeks,IF(Table15[[#This Row],[Pay Method]]="Salary",Q42*Weeks/52,"Please Select Pay Method"))),"")),"")</f>
        <v/>
      </c>
      <c r="H42" s="32"/>
      <c r="I42" s="98" t="str">
        <f>IFERROR(IF(Table15[[#This Row],[Pay Method]]="Salary",Table15[[#This Row],[Adjusted Cash Compensation ($100,000 Limit)]]/Weeks*52,IF(Table15[[#This Row],[Pay Method]]="Hourly",Table15[[#This Row],[Adjusted Cash Compensation ($100,000 Limit)]]/Weeks/Table15[[#This Row],[Average Hours
Paid/Week]],"")),"")</f>
        <v/>
      </c>
      <c r="J42" s="98"/>
      <c r="K42" s="34" t="str">
        <f>IFERROR(IF(Table15[[#This Row],[Salary/Wages
Covered Period]]&gt;=100000,"N/A",IF(OR(Table15[[#This Row],[Salary/Wages
Covered Period]]/Table15[[#This Row],[Salary/Wages
Most Recent Quarter]]&gt;=0.75,Table15[[#This Row],[Salary/Wages
Most Recent Quarter]]=0),"No","Yes")),"N/A")</f>
        <v>N/A</v>
      </c>
      <c r="L42" s="83"/>
      <c r="M42" s="106"/>
      <c r="N42" s="106"/>
      <c r="O42" s="34" t="str">
        <f>IF(AND(Table15[[#This Row],[Salary/Wages
Feb. 15, 2020]]&lt;&gt;"",Table15[[#This Row],[Salary/Wages
Feb. 15 - Apr. 26, 2020]]&lt;&gt;"",Table15[[#This Row],[Reduced More Than 25%?]]="Yes"),IF(Table15[[#This Row],[Salary/Wages
Feb. 15 - Apr. 26, 2020]]&gt;=Table15[[#This Row],[Salary/Wages
Feb. 15, 2020]],"No","Yes"),"")</f>
        <v/>
      </c>
      <c r="P42" s="108"/>
      <c r="Q42">
        <f>IF(AND(Table15[[#This Row],[Reduction Occurred 
2/15-4/26?]]&lt;&gt;"No",Table15[[#This Row],[Salary/Wages on Dec. 31, 2020 or End of Covered Period]]&gt;=Table15[[#This Row],[Salary/Wages
Feb. 15, 2020]]),0,ROUND(Table15[[#This Row],[Salary/Wages
Most Recent Quarter]]*0.75,2)-Table15[[#This Row],[Salary/Wages
Covered Period]])</f>
        <v>0</v>
      </c>
    </row>
    <row r="43" spans="1:17" x14ac:dyDescent="0.3">
      <c r="A43" s="60"/>
      <c r="B43" s="32"/>
      <c r="C43" s="87"/>
      <c r="D43" s="103">
        <f>IF(AND(NOT(ISBLANK(Table15[[#This Row],[Employee''s Name]])),NOT(ISBLANK(Table15[[#This Row],[Cash Compensation]]))),IF(CoveredPeriod="","See Question 2",MIN(Table15[[#This Row],[Cash Compensation]],MaxSalary)),0)</f>
        <v>0</v>
      </c>
      <c r="E43" s="31"/>
      <c r="F4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 s="96" t="str">
        <f>IFERROR(IF(Reduction="Yes",0,IF(Table15[[#This Row],[Employee''s Name]]&lt;&gt;"",IF(Table15[[#This Row],[Reduced More Than 25%?]]="No",0,IF(Table15[[#This Row],[Pay Method]]="Hourly",Q43*Table15[[#This Row],[Avg Hours Worked / Week
Most Recent Quarter]]*Weeks,IF(Table15[[#This Row],[Pay Method]]="Salary",Q43*Weeks/52,"Please Select Pay Method"))),"")),"")</f>
        <v/>
      </c>
      <c r="H43" s="32"/>
      <c r="I43" s="98" t="str">
        <f>IFERROR(IF(Table15[[#This Row],[Pay Method]]="Salary",Table15[[#This Row],[Adjusted Cash Compensation ($100,000 Limit)]]/Weeks*52,IF(Table15[[#This Row],[Pay Method]]="Hourly",Table15[[#This Row],[Adjusted Cash Compensation ($100,000 Limit)]]/Weeks/Table15[[#This Row],[Average Hours
Paid/Week]],"")),"")</f>
        <v/>
      </c>
      <c r="J43" s="98"/>
      <c r="K43" s="34" t="str">
        <f>IFERROR(IF(Table15[[#This Row],[Salary/Wages
Covered Period]]&gt;=100000,"N/A",IF(OR(Table15[[#This Row],[Salary/Wages
Covered Period]]/Table15[[#This Row],[Salary/Wages
Most Recent Quarter]]&gt;=0.75,Table15[[#This Row],[Salary/Wages
Most Recent Quarter]]=0),"No","Yes")),"N/A")</f>
        <v>N/A</v>
      </c>
      <c r="L43" s="83"/>
      <c r="M43" s="106"/>
      <c r="N43" s="106"/>
      <c r="O43" s="34" t="str">
        <f>IF(AND(Table15[[#This Row],[Salary/Wages
Feb. 15, 2020]]&lt;&gt;"",Table15[[#This Row],[Salary/Wages
Feb. 15 - Apr. 26, 2020]]&lt;&gt;"",Table15[[#This Row],[Reduced More Than 25%?]]="Yes"),IF(Table15[[#This Row],[Salary/Wages
Feb. 15 - Apr. 26, 2020]]&gt;=Table15[[#This Row],[Salary/Wages
Feb. 15, 2020]],"No","Yes"),"")</f>
        <v/>
      </c>
      <c r="P43" s="108"/>
      <c r="Q43">
        <f>IF(AND(Table15[[#This Row],[Reduction Occurred 
2/15-4/26?]]&lt;&gt;"No",Table15[[#This Row],[Salary/Wages on Dec. 31, 2020 or End of Covered Period]]&gt;=Table15[[#This Row],[Salary/Wages
Feb. 15, 2020]]),0,ROUND(Table15[[#This Row],[Salary/Wages
Most Recent Quarter]]*0.75,2)-Table15[[#This Row],[Salary/Wages
Covered Period]])</f>
        <v>0</v>
      </c>
    </row>
    <row r="44" spans="1:17" x14ac:dyDescent="0.3">
      <c r="A44" s="60"/>
      <c r="B44" s="32"/>
      <c r="C44" s="87"/>
      <c r="D44" s="103">
        <f>IF(AND(NOT(ISBLANK(Table15[[#This Row],[Employee''s Name]])),NOT(ISBLANK(Table15[[#This Row],[Cash Compensation]]))),IF(CoveredPeriod="","See Question 2",MIN(Table15[[#This Row],[Cash Compensation]],MaxSalary)),0)</f>
        <v>0</v>
      </c>
      <c r="E44" s="31"/>
      <c r="F4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 s="96" t="str">
        <f>IFERROR(IF(Reduction="Yes",0,IF(Table15[[#This Row],[Employee''s Name]]&lt;&gt;"",IF(Table15[[#This Row],[Reduced More Than 25%?]]="No",0,IF(Table15[[#This Row],[Pay Method]]="Hourly",Q44*Table15[[#This Row],[Avg Hours Worked / Week
Most Recent Quarter]]*Weeks,IF(Table15[[#This Row],[Pay Method]]="Salary",Q44*Weeks/52,"Please Select Pay Method"))),"")),"")</f>
        <v/>
      </c>
      <c r="H44" s="32"/>
      <c r="I44" s="98" t="str">
        <f>IFERROR(IF(Table15[[#This Row],[Pay Method]]="Salary",Table15[[#This Row],[Adjusted Cash Compensation ($100,000 Limit)]]/Weeks*52,IF(Table15[[#This Row],[Pay Method]]="Hourly",Table15[[#This Row],[Adjusted Cash Compensation ($100,000 Limit)]]/Weeks/Table15[[#This Row],[Average Hours
Paid/Week]],"")),"")</f>
        <v/>
      </c>
      <c r="J44" s="98"/>
      <c r="K44" s="34" t="str">
        <f>IFERROR(IF(Table15[[#This Row],[Salary/Wages
Covered Period]]&gt;=100000,"N/A",IF(OR(Table15[[#This Row],[Salary/Wages
Covered Period]]/Table15[[#This Row],[Salary/Wages
Most Recent Quarter]]&gt;=0.75,Table15[[#This Row],[Salary/Wages
Most Recent Quarter]]=0),"No","Yes")),"N/A")</f>
        <v>N/A</v>
      </c>
      <c r="L44" s="83"/>
      <c r="M44" s="106"/>
      <c r="N44" s="106"/>
      <c r="O44" s="34" t="str">
        <f>IF(AND(Table15[[#This Row],[Salary/Wages
Feb. 15, 2020]]&lt;&gt;"",Table15[[#This Row],[Salary/Wages
Feb. 15 - Apr. 26, 2020]]&lt;&gt;"",Table15[[#This Row],[Reduced More Than 25%?]]="Yes"),IF(Table15[[#This Row],[Salary/Wages
Feb. 15 - Apr. 26, 2020]]&gt;=Table15[[#This Row],[Salary/Wages
Feb. 15, 2020]],"No","Yes"),"")</f>
        <v/>
      </c>
      <c r="P44" s="108"/>
      <c r="Q44">
        <f>IF(AND(Table15[[#This Row],[Reduction Occurred 
2/15-4/26?]]&lt;&gt;"No",Table15[[#This Row],[Salary/Wages on Dec. 31, 2020 or End of Covered Period]]&gt;=Table15[[#This Row],[Salary/Wages
Feb. 15, 2020]]),0,ROUND(Table15[[#This Row],[Salary/Wages
Most Recent Quarter]]*0.75,2)-Table15[[#This Row],[Salary/Wages
Covered Period]])</f>
        <v>0</v>
      </c>
    </row>
    <row r="45" spans="1:17" x14ac:dyDescent="0.3">
      <c r="A45" s="60"/>
      <c r="B45" s="32"/>
      <c r="C45" s="87"/>
      <c r="D45" s="103">
        <f>IF(AND(NOT(ISBLANK(Table15[[#This Row],[Employee''s Name]])),NOT(ISBLANK(Table15[[#This Row],[Cash Compensation]]))),IF(CoveredPeriod="","See Question 2",MIN(Table15[[#This Row],[Cash Compensation]],MaxSalary)),0)</f>
        <v>0</v>
      </c>
      <c r="E45" s="31"/>
      <c r="F4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 s="96" t="str">
        <f>IFERROR(IF(Reduction="Yes",0,IF(Table15[[#This Row],[Employee''s Name]]&lt;&gt;"",IF(Table15[[#This Row],[Reduced More Than 25%?]]="No",0,IF(Table15[[#This Row],[Pay Method]]="Hourly",Q45*Table15[[#This Row],[Avg Hours Worked / Week
Most Recent Quarter]]*Weeks,IF(Table15[[#This Row],[Pay Method]]="Salary",Q45*Weeks/52,"Please Select Pay Method"))),"")),"")</f>
        <v/>
      </c>
      <c r="H45" s="32"/>
      <c r="I45" s="98" t="str">
        <f>IFERROR(IF(Table15[[#This Row],[Pay Method]]="Salary",Table15[[#This Row],[Adjusted Cash Compensation ($100,000 Limit)]]/Weeks*52,IF(Table15[[#This Row],[Pay Method]]="Hourly",Table15[[#This Row],[Adjusted Cash Compensation ($100,000 Limit)]]/Weeks/Table15[[#This Row],[Average Hours
Paid/Week]],"")),"")</f>
        <v/>
      </c>
      <c r="J45" s="98"/>
      <c r="K45" s="34" t="str">
        <f>IFERROR(IF(Table15[[#This Row],[Salary/Wages
Covered Period]]&gt;=100000,"N/A",IF(OR(Table15[[#This Row],[Salary/Wages
Covered Period]]/Table15[[#This Row],[Salary/Wages
Most Recent Quarter]]&gt;=0.75,Table15[[#This Row],[Salary/Wages
Most Recent Quarter]]=0),"No","Yes")),"N/A")</f>
        <v>N/A</v>
      </c>
      <c r="L45" s="83"/>
      <c r="M45" s="106"/>
      <c r="N45" s="106"/>
      <c r="O45" s="34" t="str">
        <f>IF(AND(Table15[[#This Row],[Salary/Wages
Feb. 15, 2020]]&lt;&gt;"",Table15[[#This Row],[Salary/Wages
Feb. 15 - Apr. 26, 2020]]&lt;&gt;"",Table15[[#This Row],[Reduced More Than 25%?]]="Yes"),IF(Table15[[#This Row],[Salary/Wages
Feb. 15 - Apr. 26, 2020]]&gt;=Table15[[#This Row],[Salary/Wages
Feb. 15, 2020]],"No","Yes"),"")</f>
        <v/>
      </c>
      <c r="P45" s="108"/>
      <c r="Q45">
        <f>IF(AND(Table15[[#This Row],[Reduction Occurred 
2/15-4/26?]]&lt;&gt;"No",Table15[[#This Row],[Salary/Wages on Dec. 31, 2020 or End of Covered Period]]&gt;=Table15[[#This Row],[Salary/Wages
Feb. 15, 2020]]),0,ROUND(Table15[[#This Row],[Salary/Wages
Most Recent Quarter]]*0.75,2)-Table15[[#This Row],[Salary/Wages
Covered Period]])</f>
        <v>0</v>
      </c>
    </row>
    <row r="46" spans="1:17" x14ac:dyDescent="0.3">
      <c r="A46" s="60"/>
      <c r="B46" s="32"/>
      <c r="C46" s="87"/>
      <c r="D46" s="103">
        <f>IF(AND(NOT(ISBLANK(Table15[[#This Row],[Employee''s Name]])),NOT(ISBLANK(Table15[[#This Row],[Cash Compensation]]))),IF(CoveredPeriod="","See Question 2",MIN(Table15[[#This Row],[Cash Compensation]],MaxSalary)),0)</f>
        <v>0</v>
      </c>
      <c r="E46" s="31"/>
      <c r="F4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 s="96" t="str">
        <f>IFERROR(IF(Reduction="Yes",0,IF(Table15[[#This Row],[Employee''s Name]]&lt;&gt;"",IF(Table15[[#This Row],[Reduced More Than 25%?]]="No",0,IF(Table15[[#This Row],[Pay Method]]="Hourly",Q46*Table15[[#This Row],[Avg Hours Worked / Week
Most Recent Quarter]]*Weeks,IF(Table15[[#This Row],[Pay Method]]="Salary",Q46*Weeks/52,"Please Select Pay Method"))),"")),"")</f>
        <v/>
      </c>
      <c r="H46" s="32"/>
      <c r="I46" s="98" t="str">
        <f>IFERROR(IF(Table15[[#This Row],[Pay Method]]="Salary",Table15[[#This Row],[Adjusted Cash Compensation ($100,000 Limit)]]/Weeks*52,IF(Table15[[#This Row],[Pay Method]]="Hourly",Table15[[#This Row],[Adjusted Cash Compensation ($100,000 Limit)]]/Weeks/Table15[[#This Row],[Average Hours
Paid/Week]],"")),"")</f>
        <v/>
      </c>
      <c r="J46" s="98"/>
      <c r="K46" s="34" t="str">
        <f>IFERROR(IF(Table15[[#This Row],[Salary/Wages
Covered Period]]&gt;=100000,"N/A",IF(OR(Table15[[#This Row],[Salary/Wages
Covered Period]]/Table15[[#This Row],[Salary/Wages
Most Recent Quarter]]&gt;=0.75,Table15[[#This Row],[Salary/Wages
Most Recent Quarter]]=0),"No","Yes")),"N/A")</f>
        <v>N/A</v>
      </c>
      <c r="L46" s="83"/>
      <c r="M46" s="106"/>
      <c r="N46" s="106"/>
      <c r="O46" s="34" t="str">
        <f>IF(AND(Table15[[#This Row],[Salary/Wages
Feb. 15, 2020]]&lt;&gt;"",Table15[[#This Row],[Salary/Wages
Feb. 15 - Apr. 26, 2020]]&lt;&gt;"",Table15[[#This Row],[Reduced More Than 25%?]]="Yes"),IF(Table15[[#This Row],[Salary/Wages
Feb. 15 - Apr. 26, 2020]]&gt;=Table15[[#This Row],[Salary/Wages
Feb. 15, 2020]],"No","Yes"),"")</f>
        <v/>
      </c>
      <c r="P46" s="108"/>
      <c r="Q46">
        <f>IF(AND(Table15[[#This Row],[Reduction Occurred 
2/15-4/26?]]&lt;&gt;"No",Table15[[#This Row],[Salary/Wages on Dec. 31, 2020 or End of Covered Period]]&gt;=Table15[[#This Row],[Salary/Wages
Feb. 15, 2020]]),0,ROUND(Table15[[#This Row],[Salary/Wages
Most Recent Quarter]]*0.75,2)-Table15[[#This Row],[Salary/Wages
Covered Period]])</f>
        <v>0</v>
      </c>
    </row>
    <row r="47" spans="1:17" x14ac:dyDescent="0.3">
      <c r="A47" s="60"/>
      <c r="B47" s="32"/>
      <c r="C47" s="87"/>
      <c r="D47" s="103">
        <f>IF(AND(NOT(ISBLANK(Table15[[#This Row],[Employee''s Name]])),NOT(ISBLANK(Table15[[#This Row],[Cash Compensation]]))),IF(CoveredPeriod="","See Question 2",MIN(Table15[[#This Row],[Cash Compensation]],MaxSalary)),0)</f>
        <v>0</v>
      </c>
      <c r="E47" s="31"/>
      <c r="F4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 s="96" t="str">
        <f>IFERROR(IF(Reduction="Yes",0,IF(Table15[[#This Row],[Employee''s Name]]&lt;&gt;"",IF(Table15[[#This Row],[Reduced More Than 25%?]]="No",0,IF(Table15[[#This Row],[Pay Method]]="Hourly",Q47*Table15[[#This Row],[Avg Hours Worked / Week
Most Recent Quarter]]*Weeks,IF(Table15[[#This Row],[Pay Method]]="Salary",Q47*Weeks/52,"Please Select Pay Method"))),"")),"")</f>
        <v/>
      </c>
      <c r="H47" s="32"/>
      <c r="I47" s="98" t="str">
        <f>IFERROR(IF(Table15[[#This Row],[Pay Method]]="Salary",Table15[[#This Row],[Adjusted Cash Compensation ($100,000 Limit)]]/Weeks*52,IF(Table15[[#This Row],[Pay Method]]="Hourly",Table15[[#This Row],[Adjusted Cash Compensation ($100,000 Limit)]]/Weeks/Table15[[#This Row],[Average Hours
Paid/Week]],"")),"")</f>
        <v/>
      </c>
      <c r="J47" s="98"/>
      <c r="K47" s="34" t="str">
        <f>IFERROR(IF(Table15[[#This Row],[Salary/Wages
Covered Period]]&gt;=100000,"N/A",IF(OR(Table15[[#This Row],[Salary/Wages
Covered Period]]/Table15[[#This Row],[Salary/Wages
Most Recent Quarter]]&gt;=0.75,Table15[[#This Row],[Salary/Wages
Most Recent Quarter]]=0),"No","Yes")),"N/A")</f>
        <v>N/A</v>
      </c>
      <c r="L47" s="83"/>
      <c r="M47" s="106"/>
      <c r="N47" s="106"/>
      <c r="O47" s="34" t="str">
        <f>IF(AND(Table15[[#This Row],[Salary/Wages
Feb. 15, 2020]]&lt;&gt;"",Table15[[#This Row],[Salary/Wages
Feb. 15 - Apr. 26, 2020]]&lt;&gt;"",Table15[[#This Row],[Reduced More Than 25%?]]="Yes"),IF(Table15[[#This Row],[Salary/Wages
Feb. 15 - Apr. 26, 2020]]&gt;=Table15[[#This Row],[Salary/Wages
Feb. 15, 2020]],"No","Yes"),"")</f>
        <v/>
      </c>
      <c r="P47" s="108"/>
      <c r="Q47">
        <f>IF(AND(Table15[[#This Row],[Reduction Occurred 
2/15-4/26?]]&lt;&gt;"No",Table15[[#This Row],[Salary/Wages on Dec. 31, 2020 or End of Covered Period]]&gt;=Table15[[#This Row],[Salary/Wages
Feb. 15, 2020]]),0,ROUND(Table15[[#This Row],[Salary/Wages
Most Recent Quarter]]*0.75,2)-Table15[[#This Row],[Salary/Wages
Covered Period]])</f>
        <v>0</v>
      </c>
    </row>
    <row r="48" spans="1:17" x14ac:dyDescent="0.3">
      <c r="A48" s="60"/>
      <c r="B48" s="32"/>
      <c r="C48" s="87"/>
      <c r="D48" s="103">
        <f>IF(AND(NOT(ISBLANK(Table15[[#This Row],[Employee''s Name]])),NOT(ISBLANK(Table15[[#This Row],[Cash Compensation]]))),IF(CoveredPeriod="","See Question 2",MIN(Table15[[#This Row],[Cash Compensation]],MaxSalary)),0)</f>
        <v>0</v>
      </c>
      <c r="E48" s="31"/>
      <c r="F4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 s="96" t="str">
        <f>IFERROR(IF(Reduction="Yes",0,IF(Table15[[#This Row],[Employee''s Name]]&lt;&gt;"",IF(Table15[[#This Row],[Reduced More Than 25%?]]="No",0,IF(Table15[[#This Row],[Pay Method]]="Hourly",Q48*Table15[[#This Row],[Avg Hours Worked / Week
Most Recent Quarter]]*Weeks,IF(Table15[[#This Row],[Pay Method]]="Salary",Q48*Weeks/52,"Please Select Pay Method"))),"")),"")</f>
        <v/>
      </c>
      <c r="H48" s="32"/>
      <c r="I48" s="98" t="str">
        <f>IFERROR(IF(Table15[[#This Row],[Pay Method]]="Salary",Table15[[#This Row],[Adjusted Cash Compensation ($100,000 Limit)]]/Weeks*52,IF(Table15[[#This Row],[Pay Method]]="Hourly",Table15[[#This Row],[Adjusted Cash Compensation ($100,000 Limit)]]/Weeks/Table15[[#This Row],[Average Hours
Paid/Week]],"")),"")</f>
        <v/>
      </c>
      <c r="J48" s="98"/>
      <c r="K48" s="34" t="str">
        <f>IFERROR(IF(Table15[[#This Row],[Salary/Wages
Covered Period]]&gt;=100000,"N/A",IF(OR(Table15[[#This Row],[Salary/Wages
Covered Period]]/Table15[[#This Row],[Salary/Wages
Most Recent Quarter]]&gt;=0.75,Table15[[#This Row],[Salary/Wages
Most Recent Quarter]]=0),"No","Yes")),"N/A")</f>
        <v>N/A</v>
      </c>
      <c r="L48" s="83"/>
      <c r="M48" s="106"/>
      <c r="N48" s="106"/>
      <c r="O48" s="34" t="str">
        <f>IF(AND(Table15[[#This Row],[Salary/Wages
Feb. 15, 2020]]&lt;&gt;"",Table15[[#This Row],[Salary/Wages
Feb. 15 - Apr. 26, 2020]]&lt;&gt;"",Table15[[#This Row],[Reduced More Than 25%?]]="Yes"),IF(Table15[[#This Row],[Salary/Wages
Feb. 15 - Apr. 26, 2020]]&gt;=Table15[[#This Row],[Salary/Wages
Feb. 15, 2020]],"No","Yes"),"")</f>
        <v/>
      </c>
      <c r="P48" s="108"/>
      <c r="Q48">
        <f>IF(AND(Table15[[#This Row],[Reduction Occurred 
2/15-4/26?]]&lt;&gt;"No",Table15[[#This Row],[Salary/Wages on Dec. 31, 2020 or End of Covered Period]]&gt;=Table15[[#This Row],[Salary/Wages
Feb. 15, 2020]]),0,ROUND(Table15[[#This Row],[Salary/Wages
Most Recent Quarter]]*0.75,2)-Table15[[#This Row],[Salary/Wages
Covered Period]])</f>
        <v>0</v>
      </c>
    </row>
    <row r="49" spans="1:17" x14ac:dyDescent="0.3">
      <c r="A49" s="60"/>
      <c r="B49" s="32"/>
      <c r="C49" s="87"/>
      <c r="D49" s="103">
        <f>IF(AND(NOT(ISBLANK(Table15[[#This Row],[Employee''s Name]])),NOT(ISBLANK(Table15[[#This Row],[Cash Compensation]]))),IF(CoveredPeriod="","See Question 2",MIN(Table15[[#This Row],[Cash Compensation]],MaxSalary)),0)</f>
        <v>0</v>
      </c>
      <c r="E49" s="31"/>
      <c r="F4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9" s="96" t="str">
        <f>IFERROR(IF(Reduction="Yes",0,IF(Table15[[#This Row],[Employee''s Name]]&lt;&gt;"",IF(Table15[[#This Row],[Reduced More Than 25%?]]="No",0,IF(Table15[[#This Row],[Pay Method]]="Hourly",Q49*Table15[[#This Row],[Avg Hours Worked / Week
Most Recent Quarter]]*Weeks,IF(Table15[[#This Row],[Pay Method]]="Salary",Q49*Weeks/52,"Please Select Pay Method"))),"")),"")</f>
        <v/>
      </c>
      <c r="H49" s="32"/>
      <c r="I49" s="98" t="str">
        <f>IFERROR(IF(Table15[[#This Row],[Pay Method]]="Salary",Table15[[#This Row],[Adjusted Cash Compensation ($100,000 Limit)]]/Weeks*52,IF(Table15[[#This Row],[Pay Method]]="Hourly",Table15[[#This Row],[Adjusted Cash Compensation ($100,000 Limit)]]/Weeks/Table15[[#This Row],[Average Hours
Paid/Week]],"")),"")</f>
        <v/>
      </c>
      <c r="J49" s="98"/>
      <c r="K49" s="34" t="str">
        <f>IFERROR(IF(Table15[[#This Row],[Salary/Wages
Covered Period]]&gt;=100000,"N/A",IF(OR(Table15[[#This Row],[Salary/Wages
Covered Period]]/Table15[[#This Row],[Salary/Wages
Most Recent Quarter]]&gt;=0.75,Table15[[#This Row],[Salary/Wages
Most Recent Quarter]]=0),"No","Yes")),"N/A")</f>
        <v>N/A</v>
      </c>
      <c r="L49" s="83"/>
      <c r="M49" s="106"/>
      <c r="N49" s="106"/>
      <c r="O49" s="34" t="str">
        <f>IF(AND(Table15[[#This Row],[Salary/Wages
Feb. 15, 2020]]&lt;&gt;"",Table15[[#This Row],[Salary/Wages
Feb. 15 - Apr. 26, 2020]]&lt;&gt;"",Table15[[#This Row],[Reduced More Than 25%?]]="Yes"),IF(Table15[[#This Row],[Salary/Wages
Feb. 15 - Apr. 26, 2020]]&gt;=Table15[[#This Row],[Salary/Wages
Feb. 15, 2020]],"No","Yes"),"")</f>
        <v/>
      </c>
      <c r="P49" s="108"/>
      <c r="Q49">
        <f>IF(AND(Table15[[#This Row],[Reduction Occurred 
2/15-4/26?]]&lt;&gt;"No",Table15[[#This Row],[Salary/Wages on Dec. 31, 2020 or End of Covered Period]]&gt;=Table15[[#This Row],[Salary/Wages
Feb. 15, 2020]]),0,ROUND(Table15[[#This Row],[Salary/Wages
Most Recent Quarter]]*0.75,2)-Table15[[#This Row],[Salary/Wages
Covered Period]])</f>
        <v>0</v>
      </c>
    </row>
    <row r="50" spans="1:17" x14ac:dyDescent="0.3">
      <c r="A50" s="60"/>
      <c r="B50" s="32"/>
      <c r="C50" s="87"/>
      <c r="D50" s="103">
        <f>IF(AND(NOT(ISBLANK(Table15[[#This Row],[Employee''s Name]])),NOT(ISBLANK(Table15[[#This Row],[Cash Compensation]]))),IF(CoveredPeriod="","See Question 2",MIN(Table15[[#This Row],[Cash Compensation]],MaxSalary)),0)</f>
        <v>0</v>
      </c>
      <c r="E50" s="31"/>
      <c r="F5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0" s="96" t="str">
        <f>IFERROR(IF(Reduction="Yes",0,IF(Table15[[#This Row],[Employee''s Name]]&lt;&gt;"",IF(Table15[[#This Row],[Reduced More Than 25%?]]="No",0,IF(Table15[[#This Row],[Pay Method]]="Hourly",Q50*Table15[[#This Row],[Avg Hours Worked / Week
Most Recent Quarter]]*Weeks,IF(Table15[[#This Row],[Pay Method]]="Salary",Q50*Weeks/52,"Please Select Pay Method"))),"")),"")</f>
        <v/>
      </c>
      <c r="H50" s="32"/>
      <c r="I50" s="98" t="str">
        <f>IFERROR(IF(Table15[[#This Row],[Pay Method]]="Salary",Table15[[#This Row],[Adjusted Cash Compensation ($100,000 Limit)]]/Weeks*52,IF(Table15[[#This Row],[Pay Method]]="Hourly",Table15[[#This Row],[Adjusted Cash Compensation ($100,000 Limit)]]/Weeks/Table15[[#This Row],[Average Hours
Paid/Week]],"")),"")</f>
        <v/>
      </c>
      <c r="J50" s="98"/>
      <c r="K50" s="34" t="str">
        <f>IFERROR(IF(Table15[[#This Row],[Salary/Wages
Covered Period]]&gt;=100000,"N/A",IF(OR(Table15[[#This Row],[Salary/Wages
Covered Period]]/Table15[[#This Row],[Salary/Wages
Most Recent Quarter]]&gt;=0.75,Table15[[#This Row],[Salary/Wages
Most Recent Quarter]]=0),"No","Yes")),"N/A")</f>
        <v>N/A</v>
      </c>
      <c r="L50" s="83"/>
      <c r="M50" s="106"/>
      <c r="N50" s="106"/>
      <c r="O50" s="34" t="str">
        <f>IF(AND(Table15[[#This Row],[Salary/Wages
Feb. 15, 2020]]&lt;&gt;"",Table15[[#This Row],[Salary/Wages
Feb. 15 - Apr. 26, 2020]]&lt;&gt;"",Table15[[#This Row],[Reduced More Than 25%?]]="Yes"),IF(Table15[[#This Row],[Salary/Wages
Feb. 15 - Apr. 26, 2020]]&gt;=Table15[[#This Row],[Salary/Wages
Feb. 15, 2020]],"No","Yes"),"")</f>
        <v/>
      </c>
      <c r="P50" s="108"/>
      <c r="Q50">
        <f>IF(AND(Table15[[#This Row],[Reduction Occurred 
2/15-4/26?]]&lt;&gt;"No",Table15[[#This Row],[Salary/Wages on Dec. 31, 2020 or End of Covered Period]]&gt;=Table15[[#This Row],[Salary/Wages
Feb. 15, 2020]]),0,ROUND(Table15[[#This Row],[Salary/Wages
Most Recent Quarter]]*0.75,2)-Table15[[#This Row],[Salary/Wages
Covered Period]])</f>
        <v>0</v>
      </c>
    </row>
    <row r="51" spans="1:17" x14ac:dyDescent="0.3">
      <c r="A51" s="60"/>
      <c r="B51" s="32"/>
      <c r="C51" s="87"/>
      <c r="D51" s="103">
        <f>IF(AND(NOT(ISBLANK(Table15[[#This Row],[Employee''s Name]])),NOT(ISBLANK(Table15[[#This Row],[Cash Compensation]]))),IF(CoveredPeriod="","See Question 2",MIN(Table15[[#This Row],[Cash Compensation]],MaxSalary)),0)</f>
        <v>0</v>
      </c>
      <c r="E51" s="31"/>
      <c r="F5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1" s="96" t="str">
        <f>IFERROR(IF(Reduction="Yes",0,IF(Table15[[#This Row],[Employee''s Name]]&lt;&gt;"",IF(Table15[[#This Row],[Reduced More Than 25%?]]="No",0,IF(Table15[[#This Row],[Pay Method]]="Hourly",Q51*Table15[[#This Row],[Avg Hours Worked / Week
Most Recent Quarter]]*Weeks,IF(Table15[[#This Row],[Pay Method]]="Salary",Q51*Weeks/52,"Please Select Pay Method"))),"")),"")</f>
        <v/>
      </c>
      <c r="H51" s="32"/>
      <c r="I51" s="98" t="str">
        <f>IFERROR(IF(Table15[[#This Row],[Pay Method]]="Salary",Table15[[#This Row],[Adjusted Cash Compensation ($100,000 Limit)]]/Weeks*52,IF(Table15[[#This Row],[Pay Method]]="Hourly",Table15[[#This Row],[Adjusted Cash Compensation ($100,000 Limit)]]/Weeks/Table15[[#This Row],[Average Hours
Paid/Week]],"")),"")</f>
        <v/>
      </c>
      <c r="J51" s="98"/>
      <c r="K51" s="34" t="str">
        <f>IFERROR(IF(Table15[[#This Row],[Salary/Wages
Covered Period]]&gt;=100000,"N/A",IF(OR(Table15[[#This Row],[Salary/Wages
Covered Period]]/Table15[[#This Row],[Salary/Wages
Most Recent Quarter]]&gt;=0.75,Table15[[#This Row],[Salary/Wages
Most Recent Quarter]]=0),"No","Yes")),"N/A")</f>
        <v>N/A</v>
      </c>
      <c r="L51" s="83"/>
      <c r="M51" s="106"/>
      <c r="N51" s="106"/>
      <c r="O51" s="34" t="str">
        <f>IF(AND(Table15[[#This Row],[Salary/Wages
Feb. 15, 2020]]&lt;&gt;"",Table15[[#This Row],[Salary/Wages
Feb. 15 - Apr. 26, 2020]]&lt;&gt;"",Table15[[#This Row],[Reduced More Than 25%?]]="Yes"),IF(Table15[[#This Row],[Salary/Wages
Feb. 15 - Apr. 26, 2020]]&gt;=Table15[[#This Row],[Salary/Wages
Feb. 15, 2020]],"No","Yes"),"")</f>
        <v/>
      </c>
      <c r="P51" s="108"/>
      <c r="Q51">
        <f>IF(AND(Table15[[#This Row],[Reduction Occurred 
2/15-4/26?]]&lt;&gt;"No",Table15[[#This Row],[Salary/Wages on Dec. 31, 2020 or End of Covered Period]]&gt;=Table15[[#This Row],[Salary/Wages
Feb. 15, 2020]]),0,ROUND(Table15[[#This Row],[Salary/Wages
Most Recent Quarter]]*0.75,2)-Table15[[#This Row],[Salary/Wages
Covered Period]])</f>
        <v>0</v>
      </c>
    </row>
    <row r="52" spans="1:17" x14ac:dyDescent="0.3">
      <c r="A52" s="60"/>
      <c r="B52" s="32"/>
      <c r="C52" s="87"/>
      <c r="D52" s="103">
        <f>IF(AND(NOT(ISBLANK(Table15[[#This Row],[Employee''s Name]])),NOT(ISBLANK(Table15[[#This Row],[Cash Compensation]]))),IF(CoveredPeriod="","See Question 2",MIN(Table15[[#This Row],[Cash Compensation]],MaxSalary)),0)</f>
        <v>0</v>
      </c>
      <c r="E52" s="31"/>
      <c r="F5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2" s="96" t="str">
        <f>IFERROR(IF(Reduction="Yes",0,IF(Table15[[#This Row],[Employee''s Name]]&lt;&gt;"",IF(Table15[[#This Row],[Reduced More Than 25%?]]="No",0,IF(Table15[[#This Row],[Pay Method]]="Hourly",Q52*Table15[[#This Row],[Avg Hours Worked / Week
Most Recent Quarter]]*Weeks,IF(Table15[[#This Row],[Pay Method]]="Salary",Q52*Weeks/52,"Please Select Pay Method"))),"")),"")</f>
        <v/>
      </c>
      <c r="H52" s="32"/>
      <c r="I52" s="98" t="str">
        <f>IFERROR(IF(Table15[[#This Row],[Pay Method]]="Salary",Table15[[#This Row],[Adjusted Cash Compensation ($100,000 Limit)]]/Weeks*52,IF(Table15[[#This Row],[Pay Method]]="Hourly",Table15[[#This Row],[Adjusted Cash Compensation ($100,000 Limit)]]/Weeks/Table15[[#This Row],[Average Hours
Paid/Week]],"")),"")</f>
        <v/>
      </c>
      <c r="J52" s="98"/>
      <c r="K52" s="34" t="str">
        <f>IFERROR(IF(Table15[[#This Row],[Salary/Wages
Covered Period]]&gt;=100000,"N/A",IF(OR(Table15[[#This Row],[Salary/Wages
Covered Period]]/Table15[[#This Row],[Salary/Wages
Most Recent Quarter]]&gt;=0.75,Table15[[#This Row],[Salary/Wages
Most Recent Quarter]]=0),"No","Yes")),"N/A")</f>
        <v>N/A</v>
      </c>
      <c r="L52" s="83"/>
      <c r="M52" s="106"/>
      <c r="N52" s="106"/>
      <c r="O52" s="34" t="str">
        <f>IF(AND(Table15[[#This Row],[Salary/Wages
Feb. 15, 2020]]&lt;&gt;"",Table15[[#This Row],[Salary/Wages
Feb. 15 - Apr. 26, 2020]]&lt;&gt;"",Table15[[#This Row],[Reduced More Than 25%?]]="Yes"),IF(Table15[[#This Row],[Salary/Wages
Feb. 15 - Apr. 26, 2020]]&gt;=Table15[[#This Row],[Salary/Wages
Feb. 15, 2020]],"No","Yes"),"")</f>
        <v/>
      </c>
      <c r="P52" s="108"/>
      <c r="Q52">
        <f>IF(AND(Table15[[#This Row],[Reduction Occurred 
2/15-4/26?]]&lt;&gt;"No",Table15[[#This Row],[Salary/Wages on Dec. 31, 2020 or End of Covered Period]]&gt;=Table15[[#This Row],[Salary/Wages
Feb. 15, 2020]]),0,ROUND(Table15[[#This Row],[Salary/Wages
Most Recent Quarter]]*0.75,2)-Table15[[#This Row],[Salary/Wages
Covered Period]])</f>
        <v>0</v>
      </c>
    </row>
    <row r="53" spans="1:17" x14ac:dyDescent="0.3">
      <c r="A53" s="60"/>
      <c r="B53" s="32"/>
      <c r="C53" s="87"/>
      <c r="D53" s="103">
        <f>IF(AND(NOT(ISBLANK(Table15[[#This Row],[Employee''s Name]])),NOT(ISBLANK(Table15[[#This Row],[Cash Compensation]]))),IF(CoveredPeriod="","See Question 2",MIN(Table15[[#This Row],[Cash Compensation]],MaxSalary)),0)</f>
        <v>0</v>
      </c>
      <c r="E53" s="31"/>
      <c r="F5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3" s="96" t="str">
        <f>IFERROR(IF(Reduction="Yes",0,IF(Table15[[#This Row],[Employee''s Name]]&lt;&gt;"",IF(Table15[[#This Row],[Reduced More Than 25%?]]="No",0,IF(Table15[[#This Row],[Pay Method]]="Hourly",Q53*Table15[[#This Row],[Avg Hours Worked / Week
Most Recent Quarter]]*Weeks,IF(Table15[[#This Row],[Pay Method]]="Salary",Q53*Weeks/52,"Please Select Pay Method"))),"")),"")</f>
        <v/>
      </c>
      <c r="H53" s="32"/>
      <c r="I53" s="98" t="str">
        <f>IFERROR(IF(Table15[[#This Row],[Pay Method]]="Salary",Table15[[#This Row],[Adjusted Cash Compensation ($100,000 Limit)]]/Weeks*52,IF(Table15[[#This Row],[Pay Method]]="Hourly",Table15[[#This Row],[Adjusted Cash Compensation ($100,000 Limit)]]/Weeks/Table15[[#This Row],[Average Hours
Paid/Week]],"")),"")</f>
        <v/>
      </c>
      <c r="J53" s="98"/>
      <c r="K53" s="34" t="str">
        <f>IFERROR(IF(Table15[[#This Row],[Salary/Wages
Covered Period]]&gt;=100000,"N/A",IF(OR(Table15[[#This Row],[Salary/Wages
Covered Period]]/Table15[[#This Row],[Salary/Wages
Most Recent Quarter]]&gt;=0.75,Table15[[#This Row],[Salary/Wages
Most Recent Quarter]]=0),"No","Yes")),"N/A")</f>
        <v>N/A</v>
      </c>
      <c r="L53" s="83"/>
      <c r="M53" s="106"/>
      <c r="N53" s="106"/>
      <c r="O53" s="34" t="str">
        <f>IF(AND(Table15[[#This Row],[Salary/Wages
Feb. 15, 2020]]&lt;&gt;"",Table15[[#This Row],[Salary/Wages
Feb. 15 - Apr. 26, 2020]]&lt;&gt;"",Table15[[#This Row],[Reduced More Than 25%?]]="Yes"),IF(Table15[[#This Row],[Salary/Wages
Feb. 15 - Apr. 26, 2020]]&gt;=Table15[[#This Row],[Salary/Wages
Feb. 15, 2020]],"No","Yes"),"")</f>
        <v/>
      </c>
      <c r="P53" s="108"/>
      <c r="Q53">
        <f>IF(AND(Table15[[#This Row],[Reduction Occurred 
2/15-4/26?]]&lt;&gt;"No",Table15[[#This Row],[Salary/Wages on Dec. 31, 2020 or End of Covered Period]]&gt;=Table15[[#This Row],[Salary/Wages
Feb. 15, 2020]]),0,ROUND(Table15[[#This Row],[Salary/Wages
Most Recent Quarter]]*0.75,2)-Table15[[#This Row],[Salary/Wages
Covered Period]])</f>
        <v>0</v>
      </c>
    </row>
    <row r="54" spans="1:17" x14ac:dyDescent="0.3">
      <c r="A54" s="60"/>
      <c r="B54" s="32"/>
      <c r="C54" s="87"/>
      <c r="D54" s="103">
        <f>IF(AND(NOT(ISBLANK(Table15[[#This Row],[Employee''s Name]])),NOT(ISBLANK(Table15[[#This Row],[Cash Compensation]]))),IF(CoveredPeriod="","See Question 2",MIN(Table15[[#This Row],[Cash Compensation]],MaxSalary)),0)</f>
        <v>0</v>
      </c>
      <c r="E54" s="31"/>
      <c r="F5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4" s="96" t="str">
        <f>IFERROR(IF(Reduction="Yes",0,IF(Table15[[#This Row],[Employee''s Name]]&lt;&gt;"",IF(Table15[[#This Row],[Reduced More Than 25%?]]="No",0,IF(Table15[[#This Row],[Pay Method]]="Hourly",Q54*Table15[[#This Row],[Avg Hours Worked / Week
Most Recent Quarter]]*Weeks,IF(Table15[[#This Row],[Pay Method]]="Salary",Q54*Weeks/52,"Please Select Pay Method"))),"")),"")</f>
        <v/>
      </c>
      <c r="H54" s="32"/>
      <c r="I54" s="98" t="str">
        <f>IFERROR(IF(Table15[[#This Row],[Pay Method]]="Salary",Table15[[#This Row],[Adjusted Cash Compensation ($100,000 Limit)]]/Weeks*52,IF(Table15[[#This Row],[Pay Method]]="Hourly",Table15[[#This Row],[Adjusted Cash Compensation ($100,000 Limit)]]/Weeks/Table15[[#This Row],[Average Hours
Paid/Week]],"")),"")</f>
        <v/>
      </c>
      <c r="J54" s="98"/>
      <c r="K54" s="34" t="str">
        <f>IFERROR(IF(Table15[[#This Row],[Salary/Wages
Covered Period]]&gt;=100000,"N/A",IF(OR(Table15[[#This Row],[Salary/Wages
Covered Period]]/Table15[[#This Row],[Salary/Wages
Most Recent Quarter]]&gt;=0.75,Table15[[#This Row],[Salary/Wages
Most Recent Quarter]]=0),"No","Yes")),"N/A")</f>
        <v>N/A</v>
      </c>
      <c r="L54" s="83"/>
      <c r="M54" s="106"/>
      <c r="N54" s="106"/>
      <c r="O54" s="34" t="str">
        <f>IF(AND(Table15[[#This Row],[Salary/Wages
Feb. 15, 2020]]&lt;&gt;"",Table15[[#This Row],[Salary/Wages
Feb. 15 - Apr. 26, 2020]]&lt;&gt;"",Table15[[#This Row],[Reduced More Than 25%?]]="Yes"),IF(Table15[[#This Row],[Salary/Wages
Feb. 15 - Apr. 26, 2020]]&gt;=Table15[[#This Row],[Salary/Wages
Feb. 15, 2020]],"No","Yes"),"")</f>
        <v/>
      </c>
      <c r="P54" s="108"/>
      <c r="Q54">
        <f>IF(AND(Table15[[#This Row],[Reduction Occurred 
2/15-4/26?]]&lt;&gt;"No",Table15[[#This Row],[Salary/Wages on Dec. 31, 2020 or End of Covered Period]]&gt;=Table15[[#This Row],[Salary/Wages
Feb. 15, 2020]]),0,ROUND(Table15[[#This Row],[Salary/Wages
Most Recent Quarter]]*0.75,2)-Table15[[#This Row],[Salary/Wages
Covered Period]])</f>
        <v>0</v>
      </c>
    </row>
    <row r="55" spans="1:17" x14ac:dyDescent="0.3">
      <c r="A55" s="60"/>
      <c r="B55" s="32"/>
      <c r="C55" s="87"/>
      <c r="D55" s="103">
        <f>IF(AND(NOT(ISBLANK(Table15[[#This Row],[Employee''s Name]])),NOT(ISBLANK(Table15[[#This Row],[Cash Compensation]]))),IF(CoveredPeriod="","See Question 2",MIN(Table15[[#This Row],[Cash Compensation]],MaxSalary)),0)</f>
        <v>0</v>
      </c>
      <c r="E55" s="31"/>
      <c r="F5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5" s="96" t="str">
        <f>IFERROR(IF(Reduction="Yes",0,IF(Table15[[#This Row],[Employee''s Name]]&lt;&gt;"",IF(Table15[[#This Row],[Reduced More Than 25%?]]="No",0,IF(Table15[[#This Row],[Pay Method]]="Hourly",Q55*Table15[[#This Row],[Avg Hours Worked / Week
Most Recent Quarter]]*Weeks,IF(Table15[[#This Row],[Pay Method]]="Salary",Q55*Weeks/52,"Please Select Pay Method"))),"")),"")</f>
        <v/>
      </c>
      <c r="H55" s="32"/>
      <c r="I55" s="98" t="str">
        <f>IFERROR(IF(Table15[[#This Row],[Pay Method]]="Salary",Table15[[#This Row],[Adjusted Cash Compensation ($100,000 Limit)]]/Weeks*52,IF(Table15[[#This Row],[Pay Method]]="Hourly",Table15[[#This Row],[Adjusted Cash Compensation ($100,000 Limit)]]/Weeks/Table15[[#This Row],[Average Hours
Paid/Week]],"")),"")</f>
        <v/>
      </c>
      <c r="J55" s="98"/>
      <c r="K55" s="34" t="str">
        <f>IFERROR(IF(Table15[[#This Row],[Salary/Wages
Covered Period]]&gt;=100000,"N/A",IF(OR(Table15[[#This Row],[Salary/Wages
Covered Period]]/Table15[[#This Row],[Salary/Wages
Most Recent Quarter]]&gt;=0.75,Table15[[#This Row],[Salary/Wages
Most Recent Quarter]]=0),"No","Yes")),"N/A")</f>
        <v>N/A</v>
      </c>
      <c r="L55" s="83"/>
      <c r="M55" s="106"/>
      <c r="N55" s="106"/>
      <c r="O55" s="34" t="str">
        <f>IF(AND(Table15[[#This Row],[Salary/Wages
Feb. 15, 2020]]&lt;&gt;"",Table15[[#This Row],[Salary/Wages
Feb. 15 - Apr. 26, 2020]]&lt;&gt;"",Table15[[#This Row],[Reduced More Than 25%?]]="Yes"),IF(Table15[[#This Row],[Salary/Wages
Feb. 15 - Apr. 26, 2020]]&gt;=Table15[[#This Row],[Salary/Wages
Feb. 15, 2020]],"No","Yes"),"")</f>
        <v/>
      </c>
      <c r="P55" s="108"/>
      <c r="Q55">
        <f>IF(AND(Table15[[#This Row],[Reduction Occurred 
2/15-4/26?]]&lt;&gt;"No",Table15[[#This Row],[Salary/Wages on Dec. 31, 2020 or End of Covered Period]]&gt;=Table15[[#This Row],[Salary/Wages
Feb. 15, 2020]]),0,ROUND(Table15[[#This Row],[Salary/Wages
Most Recent Quarter]]*0.75,2)-Table15[[#This Row],[Salary/Wages
Covered Period]])</f>
        <v>0</v>
      </c>
    </row>
    <row r="56" spans="1:17" x14ac:dyDescent="0.3">
      <c r="A56" s="60"/>
      <c r="B56" s="32"/>
      <c r="C56" s="87"/>
      <c r="D56" s="103">
        <f>IF(AND(NOT(ISBLANK(Table15[[#This Row],[Employee''s Name]])),NOT(ISBLANK(Table15[[#This Row],[Cash Compensation]]))),IF(CoveredPeriod="","See Question 2",MIN(Table15[[#This Row],[Cash Compensation]],MaxSalary)),0)</f>
        <v>0</v>
      </c>
      <c r="E56" s="31"/>
      <c r="F5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6" s="96" t="str">
        <f>IFERROR(IF(Reduction="Yes",0,IF(Table15[[#This Row],[Employee''s Name]]&lt;&gt;"",IF(Table15[[#This Row],[Reduced More Than 25%?]]="No",0,IF(Table15[[#This Row],[Pay Method]]="Hourly",Q56*Table15[[#This Row],[Avg Hours Worked / Week
Most Recent Quarter]]*Weeks,IF(Table15[[#This Row],[Pay Method]]="Salary",Q56*Weeks/52,"Please Select Pay Method"))),"")),"")</f>
        <v/>
      </c>
      <c r="H56" s="32"/>
      <c r="I56" s="98" t="str">
        <f>IFERROR(IF(Table15[[#This Row],[Pay Method]]="Salary",Table15[[#This Row],[Adjusted Cash Compensation ($100,000 Limit)]]/Weeks*52,IF(Table15[[#This Row],[Pay Method]]="Hourly",Table15[[#This Row],[Adjusted Cash Compensation ($100,000 Limit)]]/Weeks/Table15[[#This Row],[Average Hours
Paid/Week]],"")),"")</f>
        <v/>
      </c>
      <c r="J56" s="98"/>
      <c r="K56" s="34" t="str">
        <f>IFERROR(IF(Table15[[#This Row],[Salary/Wages
Covered Period]]&gt;=100000,"N/A",IF(OR(Table15[[#This Row],[Salary/Wages
Covered Period]]/Table15[[#This Row],[Salary/Wages
Most Recent Quarter]]&gt;=0.75,Table15[[#This Row],[Salary/Wages
Most Recent Quarter]]=0),"No","Yes")),"N/A")</f>
        <v>N/A</v>
      </c>
      <c r="L56" s="83"/>
      <c r="M56" s="106"/>
      <c r="N56" s="106"/>
      <c r="O56" s="34" t="str">
        <f>IF(AND(Table15[[#This Row],[Salary/Wages
Feb. 15, 2020]]&lt;&gt;"",Table15[[#This Row],[Salary/Wages
Feb. 15 - Apr. 26, 2020]]&lt;&gt;"",Table15[[#This Row],[Reduced More Than 25%?]]="Yes"),IF(Table15[[#This Row],[Salary/Wages
Feb. 15 - Apr. 26, 2020]]&gt;=Table15[[#This Row],[Salary/Wages
Feb. 15, 2020]],"No","Yes"),"")</f>
        <v/>
      </c>
      <c r="P56" s="108"/>
      <c r="Q56">
        <f>IF(AND(Table15[[#This Row],[Reduction Occurred 
2/15-4/26?]]&lt;&gt;"No",Table15[[#This Row],[Salary/Wages on Dec. 31, 2020 or End of Covered Period]]&gt;=Table15[[#This Row],[Salary/Wages
Feb. 15, 2020]]),0,ROUND(Table15[[#This Row],[Salary/Wages
Most Recent Quarter]]*0.75,2)-Table15[[#This Row],[Salary/Wages
Covered Period]])</f>
        <v>0</v>
      </c>
    </row>
    <row r="57" spans="1:17" x14ac:dyDescent="0.3">
      <c r="A57" s="60"/>
      <c r="B57" s="32"/>
      <c r="C57" s="87"/>
      <c r="D57" s="103">
        <f>IF(AND(NOT(ISBLANK(Table15[[#This Row],[Employee''s Name]])),NOT(ISBLANK(Table15[[#This Row],[Cash Compensation]]))),IF(CoveredPeriod="","See Question 2",MIN(Table15[[#This Row],[Cash Compensation]],MaxSalary)),0)</f>
        <v>0</v>
      </c>
      <c r="E57" s="31"/>
      <c r="F5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7" s="96" t="str">
        <f>IFERROR(IF(Reduction="Yes",0,IF(Table15[[#This Row],[Employee''s Name]]&lt;&gt;"",IF(Table15[[#This Row],[Reduced More Than 25%?]]="No",0,IF(Table15[[#This Row],[Pay Method]]="Hourly",Q57*Table15[[#This Row],[Avg Hours Worked / Week
Most Recent Quarter]]*Weeks,IF(Table15[[#This Row],[Pay Method]]="Salary",Q57*Weeks/52,"Please Select Pay Method"))),"")),"")</f>
        <v/>
      </c>
      <c r="H57" s="32"/>
      <c r="I57" s="98" t="str">
        <f>IFERROR(IF(Table15[[#This Row],[Pay Method]]="Salary",Table15[[#This Row],[Adjusted Cash Compensation ($100,000 Limit)]]/Weeks*52,IF(Table15[[#This Row],[Pay Method]]="Hourly",Table15[[#This Row],[Adjusted Cash Compensation ($100,000 Limit)]]/Weeks/Table15[[#This Row],[Average Hours
Paid/Week]],"")),"")</f>
        <v/>
      </c>
      <c r="J57" s="98"/>
      <c r="K57" s="34" t="str">
        <f>IFERROR(IF(Table15[[#This Row],[Salary/Wages
Covered Period]]&gt;=100000,"N/A",IF(OR(Table15[[#This Row],[Salary/Wages
Covered Period]]/Table15[[#This Row],[Salary/Wages
Most Recent Quarter]]&gt;=0.75,Table15[[#This Row],[Salary/Wages
Most Recent Quarter]]=0),"No","Yes")),"N/A")</f>
        <v>N/A</v>
      </c>
      <c r="L57" s="83"/>
      <c r="M57" s="106"/>
      <c r="N57" s="106"/>
      <c r="O57" s="34" t="str">
        <f>IF(AND(Table15[[#This Row],[Salary/Wages
Feb. 15, 2020]]&lt;&gt;"",Table15[[#This Row],[Salary/Wages
Feb. 15 - Apr. 26, 2020]]&lt;&gt;"",Table15[[#This Row],[Reduced More Than 25%?]]="Yes"),IF(Table15[[#This Row],[Salary/Wages
Feb. 15 - Apr. 26, 2020]]&gt;=Table15[[#This Row],[Salary/Wages
Feb. 15, 2020]],"No","Yes"),"")</f>
        <v/>
      </c>
      <c r="P57" s="108"/>
      <c r="Q57">
        <f>IF(AND(Table15[[#This Row],[Reduction Occurred 
2/15-4/26?]]&lt;&gt;"No",Table15[[#This Row],[Salary/Wages on Dec. 31, 2020 or End of Covered Period]]&gt;=Table15[[#This Row],[Salary/Wages
Feb. 15, 2020]]),0,ROUND(Table15[[#This Row],[Salary/Wages
Most Recent Quarter]]*0.75,2)-Table15[[#This Row],[Salary/Wages
Covered Period]])</f>
        <v>0</v>
      </c>
    </row>
    <row r="58" spans="1:17" x14ac:dyDescent="0.3">
      <c r="A58" s="60"/>
      <c r="B58" s="32"/>
      <c r="C58" s="87"/>
      <c r="D58" s="103">
        <f>IF(AND(NOT(ISBLANK(Table15[[#This Row],[Employee''s Name]])),NOT(ISBLANK(Table15[[#This Row],[Cash Compensation]]))),IF(CoveredPeriod="","See Question 2",MIN(Table15[[#This Row],[Cash Compensation]],MaxSalary)),0)</f>
        <v>0</v>
      </c>
      <c r="E58" s="31"/>
      <c r="F5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8" s="96" t="str">
        <f>IFERROR(IF(Reduction="Yes",0,IF(Table15[[#This Row],[Employee''s Name]]&lt;&gt;"",IF(Table15[[#This Row],[Reduced More Than 25%?]]="No",0,IF(Table15[[#This Row],[Pay Method]]="Hourly",Q58*Table15[[#This Row],[Avg Hours Worked / Week
Most Recent Quarter]]*Weeks,IF(Table15[[#This Row],[Pay Method]]="Salary",Q58*Weeks/52,"Please Select Pay Method"))),"")),"")</f>
        <v/>
      </c>
      <c r="H58" s="32"/>
      <c r="I58" s="98" t="str">
        <f>IFERROR(IF(Table15[[#This Row],[Pay Method]]="Salary",Table15[[#This Row],[Adjusted Cash Compensation ($100,000 Limit)]]/Weeks*52,IF(Table15[[#This Row],[Pay Method]]="Hourly",Table15[[#This Row],[Adjusted Cash Compensation ($100,000 Limit)]]/Weeks/Table15[[#This Row],[Average Hours
Paid/Week]],"")),"")</f>
        <v/>
      </c>
      <c r="J58" s="98"/>
      <c r="K58" s="34" t="str">
        <f>IFERROR(IF(Table15[[#This Row],[Salary/Wages
Covered Period]]&gt;=100000,"N/A",IF(OR(Table15[[#This Row],[Salary/Wages
Covered Period]]/Table15[[#This Row],[Salary/Wages
Most Recent Quarter]]&gt;=0.75,Table15[[#This Row],[Salary/Wages
Most Recent Quarter]]=0),"No","Yes")),"N/A")</f>
        <v>N/A</v>
      </c>
      <c r="L58" s="83"/>
      <c r="M58" s="106"/>
      <c r="N58" s="106"/>
      <c r="O58" s="34" t="str">
        <f>IF(AND(Table15[[#This Row],[Salary/Wages
Feb. 15, 2020]]&lt;&gt;"",Table15[[#This Row],[Salary/Wages
Feb. 15 - Apr. 26, 2020]]&lt;&gt;"",Table15[[#This Row],[Reduced More Than 25%?]]="Yes"),IF(Table15[[#This Row],[Salary/Wages
Feb. 15 - Apr. 26, 2020]]&gt;=Table15[[#This Row],[Salary/Wages
Feb. 15, 2020]],"No","Yes"),"")</f>
        <v/>
      </c>
      <c r="P58" s="108"/>
      <c r="Q58">
        <f>IF(AND(Table15[[#This Row],[Reduction Occurred 
2/15-4/26?]]&lt;&gt;"No",Table15[[#This Row],[Salary/Wages on Dec. 31, 2020 or End of Covered Period]]&gt;=Table15[[#This Row],[Salary/Wages
Feb. 15, 2020]]),0,ROUND(Table15[[#This Row],[Salary/Wages
Most Recent Quarter]]*0.75,2)-Table15[[#This Row],[Salary/Wages
Covered Period]])</f>
        <v>0</v>
      </c>
    </row>
    <row r="59" spans="1:17" x14ac:dyDescent="0.3">
      <c r="A59" s="60"/>
      <c r="B59" s="32"/>
      <c r="C59" s="87"/>
      <c r="D59" s="103">
        <f>IF(AND(NOT(ISBLANK(Table15[[#This Row],[Employee''s Name]])),NOT(ISBLANK(Table15[[#This Row],[Cash Compensation]]))),IF(CoveredPeriod="","See Question 2",MIN(Table15[[#This Row],[Cash Compensation]],MaxSalary)),0)</f>
        <v>0</v>
      </c>
      <c r="E59" s="31"/>
      <c r="F5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59" s="96" t="str">
        <f>IFERROR(IF(Reduction="Yes",0,IF(Table15[[#This Row],[Employee''s Name]]&lt;&gt;"",IF(Table15[[#This Row],[Reduced More Than 25%?]]="No",0,IF(Table15[[#This Row],[Pay Method]]="Hourly",Q59*Table15[[#This Row],[Avg Hours Worked / Week
Most Recent Quarter]]*Weeks,IF(Table15[[#This Row],[Pay Method]]="Salary",Q59*Weeks/52,"Please Select Pay Method"))),"")),"")</f>
        <v/>
      </c>
      <c r="H59" s="32"/>
      <c r="I59" s="98" t="str">
        <f>IFERROR(IF(Table15[[#This Row],[Pay Method]]="Salary",Table15[[#This Row],[Adjusted Cash Compensation ($100,000 Limit)]]/Weeks*52,IF(Table15[[#This Row],[Pay Method]]="Hourly",Table15[[#This Row],[Adjusted Cash Compensation ($100,000 Limit)]]/Weeks/Table15[[#This Row],[Average Hours
Paid/Week]],"")),"")</f>
        <v/>
      </c>
      <c r="J59" s="98"/>
      <c r="K59" s="34" t="str">
        <f>IFERROR(IF(Table15[[#This Row],[Salary/Wages
Covered Period]]&gt;=100000,"N/A",IF(OR(Table15[[#This Row],[Salary/Wages
Covered Period]]/Table15[[#This Row],[Salary/Wages
Most Recent Quarter]]&gt;=0.75,Table15[[#This Row],[Salary/Wages
Most Recent Quarter]]=0),"No","Yes")),"N/A")</f>
        <v>N/A</v>
      </c>
      <c r="L59" s="83"/>
      <c r="M59" s="106"/>
      <c r="N59" s="106"/>
      <c r="O59" s="34" t="str">
        <f>IF(AND(Table15[[#This Row],[Salary/Wages
Feb. 15, 2020]]&lt;&gt;"",Table15[[#This Row],[Salary/Wages
Feb. 15 - Apr. 26, 2020]]&lt;&gt;"",Table15[[#This Row],[Reduced More Than 25%?]]="Yes"),IF(Table15[[#This Row],[Salary/Wages
Feb. 15 - Apr. 26, 2020]]&gt;=Table15[[#This Row],[Salary/Wages
Feb. 15, 2020]],"No","Yes"),"")</f>
        <v/>
      </c>
      <c r="P59" s="108"/>
      <c r="Q59">
        <f>IF(AND(Table15[[#This Row],[Reduction Occurred 
2/15-4/26?]]&lt;&gt;"No",Table15[[#This Row],[Salary/Wages on Dec. 31, 2020 or End of Covered Period]]&gt;=Table15[[#This Row],[Salary/Wages
Feb. 15, 2020]]),0,ROUND(Table15[[#This Row],[Salary/Wages
Most Recent Quarter]]*0.75,2)-Table15[[#This Row],[Salary/Wages
Covered Period]])</f>
        <v>0</v>
      </c>
    </row>
    <row r="60" spans="1:17" x14ac:dyDescent="0.3">
      <c r="A60" s="60"/>
      <c r="B60" s="32"/>
      <c r="C60" s="87"/>
      <c r="D60" s="103">
        <f>IF(AND(NOT(ISBLANK(Table15[[#This Row],[Employee''s Name]])),NOT(ISBLANK(Table15[[#This Row],[Cash Compensation]]))),IF(CoveredPeriod="","See Question 2",MIN(Table15[[#This Row],[Cash Compensation]],MaxSalary)),0)</f>
        <v>0</v>
      </c>
      <c r="E60" s="31"/>
      <c r="F6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0" s="96" t="str">
        <f>IFERROR(IF(Reduction="Yes",0,IF(Table15[[#This Row],[Employee''s Name]]&lt;&gt;"",IF(Table15[[#This Row],[Reduced More Than 25%?]]="No",0,IF(Table15[[#This Row],[Pay Method]]="Hourly",Q60*Table15[[#This Row],[Avg Hours Worked / Week
Most Recent Quarter]]*Weeks,IF(Table15[[#This Row],[Pay Method]]="Salary",Q60*Weeks/52,"Please Select Pay Method"))),"")),"")</f>
        <v/>
      </c>
      <c r="H60" s="32"/>
      <c r="I60" s="98" t="str">
        <f>IFERROR(IF(Table15[[#This Row],[Pay Method]]="Salary",Table15[[#This Row],[Adjusted Cash Compensation ($100,000 Limit)]]/Weeks*52,IF(Table15[[#This Row],[Pay Method]]="Hourly",Table15[[#This Row],[Adjusted Cash Compensation ($100,000 Limit)]]/Weeks/Table15[[#This Row],[Average Hours
Paid/Week]],"")),"")</f>
        <v/>
      </c>
      <c r="J60" s="98"/>
      <c r="K60" s="34" t="str">
        <f>IFERROR(IF(Table15[[#This Row],[Salary/Wages
Covered Period]]&gt;=100000,"N/A",IF(OR(Table15[[#This Row],[Salary/Wages
Covered Period]]/Table15[[#This Row],[Salary/Wages
Most Recent Quarter]]&gt;=0.75,Table15[[#This Row],[Salary/Wages
Most Recent Quarter]]=0),"No","Yes")),"N/A")</f>
        <v>N/A</v>
      </c>
      <c r="L60" s="83"/>
      <c r="M60" s="106"/>
      <c r="N60" s="106"/>
      <c r="O60" s="34" t="str">
        <f>IF(AND(Table15[[#This Row],[Salary/Wages
Feb. 15, 2020]]&lt;&gt;"",Table15[[#This Row],[Salary/Wages
Feb. 15 - Apr. 26, 2020]]&lt;&gt;"",Table15[[#This Row],[Reduced More Than 25%?]]="Yes"),IF(Table15[[#This Row],[Salary/Wages
Feb. 15 - Apr. 26, 2020]]&gt;=Table15[[#This Row],[Salary/Wages
Feb. 15, 2020]],"No","Yes"),"")</f>
        <v/>
      </c>
      <c r="P60" s="108"/>
      <c r="Q60">
        <f>IF(AND(Table15[[#This Row],[Reduction Occurred 
2/15-4/26?]]&lt;&gt;"No",Table15[[#This Row],[Salary/Wages on Dec. 31, 2020 or End of Covered Period]]&gt;=Table15[[#This Row],[Salary/Wages
Feb. 15, 2020]]),0,ROUND(Table15[[#This Row],[Salary/Wages
Most Recent Quarter]]*0.75,2)-Table15[[#This Row],[Salary/Wages
Covered Period]])</f>
        <v>0</v>
      </c>
    </row>
    <row r="61" spans="1:17" x14ac:dyDescent="0.3">
      <c r="A61" s="60"/>
      <c r="B61" s="32"/>
      <c r="C61" s="87"/>
      <c r="D61" s="103">
        <f>IF(AND(NOT(ISBLANK(Table15[[#This Row],[Employee''s Name]])),NOT(ISBLANK(Table15[[#This Row],[Cash Compensation]]))),IF(CoveredPeriod="","See Question 2",MIN(Table15[[#This Row],[Cash Compensation]],MaxSalary)),0)</f>
        <v>0</v>
      </c>
      <c r="E61" s="31"/>
      <c r="F6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1" s="96" t="str">
        <f>IFERROR(IF(Reduction="Yes",0,IF(Table15[[#This Row],[Employee''s Name]]&lt;&gt;"",IF(Table15[[#This Row],[Reduced More Than 25%?]]="No",0,IF(Table15[[#This Row],[Pay Method]]="Hourly",Q61*Table15[[#This Row],[Avg Hours Worked / Week
Most Recent Quarter]]*Weeks,IF(Table15[[#This Row],[Pay Method]]="Salary",Q61*Weeks/52,"Please Select Pay Method"))),"")),"")</f>
        <v/>
      </c>
      <c r="H61" s="32"/>
      <c r="I61" s="98" t="str">
        <f>IFERROR(IF(Table15[[#This Row],[Pay Method]]="Salary",Table15[[#This Row],[Adjusted Cash Compensation ($100,000 Limit)]]/Weeks*52,IF(Table15[[#This Row],[Pay Method]]="Hourly",Table15[[#This Row],[Adjusted Cash Compensation ($100,000 Limit)]]/Weeks/Table15[[#This Row],[Average Hours
Paid/Week]],"")),"")</f>
        <v/>
      </c>
      <c r="J61" s="98"/>
      <c r="K61" s="34" t="str">
        <f>IFERROR(IF(Table15[[#This Row],[Salary/Wages
Covered Period]]&gt;=100000,"N/A",IF(OR(Table15[[#This Row],[Salary/Wages
Covered Period]]/Table15[[#This Row],[Salary/Wages
Most Recent Quarter]]&gt;=0.75,Table15[[#This Row],[Salary/Wages
Most Recent Quarter]]=0),"No","Yes")),"N/A")</f>
        <v>N/A</v>
      </c>
      <c r="L61" s="83"/>
      <c r="M61" s="106"/>
      <c r="N61" s="106"/>
      <c r="O61" s="34" t="str">
        <f>IF(AND(Table15[[#This Row],[Salary/Wages
Feb. 15, 2020]]&lt;&gt;"",Table15[[#This Row],[Salary/Wages
Feb. 15 - Apr. 26, 2020]]&lt;&gt;"",Table15[[#This Row],[Reduced More Than 25%?]]="Yes"),IF(Table15[[#This Row],[Salary/Wages
Feb. 15 - Apr. 26, 2020]]&gt;=Table15[[#This Row],[Salary/Wages
Feb. 15, 2020]],"No","Yes"),"")</f>
        <v/>
      </c>
      <c r="P61" s="108"/>
      <c r="Q61">
        <f>IF(AND(Table15[[#This Row],[Reduction Occurred 
2/15-4/26?]]&lt;&gt;"No",Table15[[#This Row],[Salary/Wages on Dec. 31, 2020 or End of Covered Period]]&gt;=Table15[[#This Row],[Salary/Wages
Feb. 15, 2020]]),0,ROUND(Table15[[#This Row],[Salary/Wages
Most Recent Quarter]]*0.75,2)-Table15[[#This Row],[Salary/Wages
Covered Period]])</f>
        <v>0</v>
      </c>
    </row>
    <row r="62" spans="1:17" x14ac:dyDescent="0.3">
      <c r="A62" s="60"/>
      <c r="B62" s="32"/>
      <c r="C62" s="87"/>
      <c r="D62" s="103">
        <f>IF(AND(NOT(ISBLANK(Table15[[#This Row],[Employee''s Name]])),NOT(ISBLANK(Table15[[#This Row],[Cash Compensation]]))),IF(CoveredPeriod="","See Question 2",MIN(Table15[[#This Row],[Cash Compensation]],MaxSalary)),0)</f>
        <v>0</v>
      </c>
      <c r="E62" s="31"/>
      <c r="F6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2" s="96" t="str">
        <f>IFERROR(IF(Reduction="Yes",0,IF(Table15[[#This Row],[Employee''s Name]]&lt;&gt;"",IF(Table15[[#This Row],[Reduced More Than 25%?]]="No",0,IF(Table15[[#This Row],[Pay Method]]="Hourly",Q62*Table15[[#This Row],[Avg Hours Worked / Week
Most Recent Quarter]]*Weeks,IF(Table15[[#This Row],[Pay Method]]="Salary",Q62*Weeks/52,"Please Select Pay Method"))),"")),"")</f>
        <v/>
      </c>
      <c r="H62" s="32"/>
      <c r="I62" s="98" t="str">
        <f>IFERROR(IF(Table15[[#This Row],[Pay Method]]="Salary",Table15[[#This Row],[Adjusted Cash Compensation ($100,000 Limit)]]/Weeks*52,IF(Table15[[#This Row],[Pay Method]]="Hourly",Table15[[#This Row],[Adjusted Cash Compensation ($100,000 Limit)]]/Weeks/Table15[[#This Row],[Average Hours
Paid/Week]],"")),"")</f>
        <v/>
      </c>
      <c r="J62" s="98"/>
      <c r="K62" s="34" t="str">
        <f>IFERROR(IF(Table15[[#This Row],[Salary/Wages
Covered Period]]&gt;=100000,"N/A",IF(OR(Table15[[#This Row],[Salary/Wages
Covered Period]]/Table15[[#This Row],[Salary/Wages
Most Recent Quarter]]&gt;=0.75,Table15[[#This Row],[Salary/Wages
Most Recent Quarter]]=0),"No","Yes")),"N/A")</f>
        <v>N/A</v>
      </c>
      <c r="L62" s="83"/>
      <c r="M62" s="106"/>
      <c r="N62" s="106"/>
      <c r="O62" s="34" t="str">
        <f>IF(AND(Table15[[#This Row],[Salary/Wages
Feb. 15, 2020]]&lt;&gt;"",Table15[[#This Row],[Salary/Wages
Feb. 15 - Apr. 26, 2020]]&lt;&gt;"",Table15[[#This Row],[Reduced More Than 25%?]]="Yes"),IF(Table15[[#This Row],[Salary/Wages
Feb. 15 - Apr. 26, 2020]]&gt;=Table15[[#This Row],[Salary/Wages
Feb. 15, 2020]],"No","Yes"),"")</f>
        <v/>
      </c>
      <c r="P62" s="108"/>
      <c r="Q62">
        <f>IF(AND(Table15[[#This Row],[Reduction Occurred 
2/15-4/26?]]&lt;&gt;"No",Table15[[#This Row],[Salary/Wages on Dec. 31, 2020 or End of Covered Period]]&gt;=Table15[[#This Row],[Salary/Wages
Feb. 15, 2020]]),0,ROUND(Table15[[#This Row],[Salary/Wages
Most Recent Quarter]]*0.75,2)-Table15[[#This Row],[Salary/Wages
Covered Period]])</f>
        <v>0</v>
      </c>
    </row>
    <row r="63" spans="1:17" x14ac:dyDescent="0.3">
      <c r="A63" s="60"/>
      <c r="B63" s="32"/>
      <c r="C63" s="87"/>
      <c r="D63" s="103">
        <f>IF(AND(NOT(ISBLANK(Table15[[#This Row],[Employee''s Name]])),NOT(ISBLANK(Table15[[#This Row],[Cash Compensation]]))),IF(CoveredPeriod="","See Question 2",MIN(Table15[[#This Row],[Cash Compensation]],MaxSalary)),0)</f>
        <v>0</v>
      </c>
      <c r="E63" s="31"/>
      <c r="F6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3" s="96" t="str">
        <f>IFERROR(IF(Reduction="Yes",0,IF(Table15[[#This Row],[Employee''s Name]]&lt;&gt;"",IF(Table15[[#This Row],[Reduced More Than 25%?]]="No",0,IF(Table15[[#This Row],[Pay Method]]="Hourly",Q63*Table15[[#This Row],[Avg Hours Worked / Week
Most Recent Quarter]]*Weeks,IF(Table15[[#This Row],[Pay Method]]="Salary",Q63*Weeks/52,"Please Select Pay Method"))),"")),"")</f>
        <v/>
      </c>
      <c r="H63" s="32"/>
      <c r="I63" s="98" t="str">
        <f>IFERROR(IF(Table15[[#This Row],[Pay Method]]="Salary",Table15[[#This Row],[Adjusted Cash Compensation ($100,000 Limit)]]/Weeks*52,IF(Table15[[#This Row],[Pay Method]]="Hourly",Table15[[#This Row],[Adjusted Cash Compensation ($100,000 Limit)]]/Weeks/Table15[[#This Row],[Average Hours
Paid/Week]],"")),"")</f>
        <v/>
      </c>
      <c r="J63" s="98"/>
      <c r="K63" s="34" t="str">
        <f>IFERROR(IF(Table15[[#This Row],[Salary/Wages
Covered Period]]&gt;=100000,"N/A",IF(OR(Table15[[#This Row],[Salary/Wages
Covered Period]]/Table15[[#This Row],[Salary/Wages
Most Recent Quarter]]&gt;=0.75,Table15[[#This Row],[Salary/Wages
Most Recent Quarter]]=0),"No","Yes")),"N/A")</f>
        <v>N/A</v>
      </c>
      <c r="L63" s="83"/>
      <c r="M63" s="106"/>
      <c r="N63" s="106"/>
      <c r="O63" s="34" t="str">
        <f>IF(AND(Table15[[#This Row],[Salary/Wages
Feb. 15, 2020]]&lt;&gt;"",Table15[[#This Row],[Salary/Wages
Feb. 15 - Apr. 26, 2020]]&lt;&gt;"",Table15[[#This Row],[Reduced More Than 25%?]]="Yes"),IF(Table15[[#This Row],[Salary/Wages
Feb. 15 - Apr. 26, 2020]]&gt;=Table15[[#This Row],[Salary/Wages
Feb. 15, 2020]],"No","Yes"),"")</f>
        <v/>
      </c>
      <c r="P63" s="108"/>
      <c r="Q63">
        <f>IF(AND(Table15[[#This Row],[Reduction Occurred 
2/15-4/26?]]&lt;&gt;"No",Table15[[#This Row],[Salary/Wages on Dec. 31, 2020 or End of Covered Period]]&gt;=Table15[[#This Row],[Salary/Wages
Feb. 15, 2020]]),0,ROUND(Table15[[#This Row],[Salary/Wages
Most Recent Quarter]]*0.75,2)-Table15[[#This Row],[Salary/Wages
Covered Period]])</f>
        <v>0</v>
      </c>
    </row>
    <row r="64" spans="1:17" x14ac:dyDescent="0.3">
      <c r="A64" s="60"/>
      <c r="B64" s="32"/>
      <c r="C64" s="87"/>
      <c r="D64" s="103">
        <f>IF(AND(NOT(ISBLANK(Table15[[#This Row],[Employee''s Name]])),NOT(ISBLANK(Table15[[#This Row],[Cash Compensation]]))),IF(CoveredPeriod="","See Question 2",MIN(Table15[[#This Row],[Cash Compensation]],MaxSalary)),0)</f>
        <v>0</v>
      </c>
      <c r="E64" s="31"/>
      <c r="F6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4" s="96" t="str">
        <f>IFERROR(IF(Reduction="Yes",0,IF(Table15[[#This Row],[Employee''s Name]]&lt;&gt;"",IF(Table15[[#This Row],[Reduced More Than 25%?]]="No",0,IF(Table15[[#This Row],[Pay Method]]="Hourly",Q64*Table15[[#This Row],[Avg Hours Worked / Week
Most Recent Quarter]]*Weeks,IF(Table15[[#This Row],[Pay Method]]="Salary",Q64*Weeks/52,"Please Select Pay Method"))),"")),"")</f>
        <v/>
      </c>
      <c r="H64" s="32"/>
      <c r="I64" s="98" t="str">
        <f>IFERROR(IF(Table15[[#This Row],[Pay Method]]="Salary",Table15[[#This Row],[Adjusted Cash Compensation ($100,000 Limit)]]/Weeks*52,IF(Table15[[#This Row],[Pay Method]]="Hourly",Table15[[#This Row],[Adjusted Cash Compensation ($100,000 Limit)]]/Weeks/Table15[[#This Row],[Average Hours
Paid/Week]],"")),"")</f>
        <v/>
      </c>
      <c r="J64" s="98"/>
      <c r="K64" s="34" t="str">
        <f>IFERROR(IF(Table15[[#This Row],[Salary/Wages
Covered Period]]&gt;=100000,"N/A",IF(OR(Table15[[#This Row],[Salary/Wages
Covered Period]]/Table15[[#This Row],[Salary/Wages
Most Recent Quarter]]&gt;=0.75,Table15[[#This Row],[Salary/Wages
Most Recent Quarter]]=0),"No","Yes")),"N/A")</f>
        <v>N/A</v>
      </c>
      <c r="L64" s="83"/>
      <c r="M64" s="106"/>
      <c r="N64" s="106"/>
      <c r="O64" s="34" t="str">
        <f>IF(AND(Table15[[#This Row],[Salary/Wages
Feb. 15, 2020]]&lt;&gt;"",Table15[[#This Row],[Salary/Wages
Feb. 15 - Apr. 26, 2020]]&lt;&gt;"",Table15[[#This Row],[Reduced More Than 25%?]]="Yes"),IF(Table15[[#This Row],[Salary/Wages
Feb. 15 - Apr. 26, 2020]]&gt;=Table15[[#This Row],[Salary/Wages
Feb. 15, 2020]],"No","Yes"),"")</f>
        <v/>
      </c>
      <c r="P64" s="108"/>
      <c r="Q64">
        <f>IF(AND(Table15[[#This Row],[Reduction Occurred 
2/15-4/26?]]&lt;&gt;"No",Table15[[#This Row],[Salary/Wages on Dec. 31, 2020 or End of Covered Period]]&gt;=Table15[[#This Row],[Salary/Wages
Feb. 15, 2020]]),0,ROUND(Table15[[#This Row],[Salary/Wages
Most Recent Quarter]]*0.75,2)-Table15[[#This Row],[Salary/Wages
Covered Period]])</f>
        <v>0</v>
      </c>
    </row>
    <row r="65" spans="1:17" x14ac:dyDescent="0.3">
      <c r="A65" s="60"/>
      <c r="B65" s="32"/>
      <c r="C65" s="87"/>
      <c r="D65" s="103">
        <f>IF(AND(NOT(ISBLANK(Table15[[#This Row],[Employee''s Name]])),NOT(ISBLANK(Table15[[#This Row],[Cash Compensation]]))),IF(CoveredPeriod="","See Question 2",MIN(Table15[[#This Row],[Cash Compensation]],MaxSalary)),0)</f>
        <v>0</v>
      </c>
      <c r="E65" s="31"/>
      <c r="F6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5" s="96" t="str">
        <f>IFERROR(IF(Reduction="Yes",0,IF(Table15[[#This Row],[Employee''s Name]]&lt;&gt;"",IF(Table15[[#This Row],[Reduced More Than 25%?]]="No",0,IF(Table15[[#This Row],[Pay Method]]="Hourly",Q65*Table15[[#This Row],[Avg Hours Worked / Week
Most Recent Quarter]]*Weeks,IF(Table15[[#This Row],[Pay Method]]="Salary",Q65*Weeks/52,"Please Select Pay Method"))),"")),"")</f>
        <v/>
      </c>
      <c r="H65" s="32"/>
      <c r="I65" s="98" t="str">
        <f>IFERROR(IF(Table15[[#This Row],[Pay Method]]="Salary",Table15[[#This Row],[Adjusted Cash Compensation ($100,000 Limit)]]/Weeks*52,IF(Table15[[#This Row],[Pay Method]]="Hourly",Table15[[#This Row],[Adjusted Cash Compensation ($100,000 Limit)]]/Weeks/Table15[[#This Row],[Average Hours
Paid/Week]],"")),"")</f>
        <v/>
      </c>
      <c r="J65" s="98"/>
      <c r="K65" s="34" t="str">
        <f>IFERROR(IF(Table15[[#This Row],[Salary/Wages
Covered Period]]&gt;=100000,"N/A",IF(OR(Table15[[#This Row],[Salary/Wages
Covered Period]]/Table15[[#This Row],[Salary/Wages
Most Recent Quarter]]&gt;=0.75,Table15[[#This Row],[Salary/Wages
Most Recent Quarter]]=0),"No","Yes")),"N/A")</f>
        <v>N/A</v>
      </c>
      <c r="L65" s="83"/>
      <c r="M65" s="106"/>
      <c r="N65" s="106"/>
      <c r="O65" s="34" t="str">
        <f>IF(AND(Table15[[#This Row],[Salary/Wages
Feb. 15, 2020]]&lt;&gt;"",Table15[[#This Row],[Salary/Wages
Feb. 15 - Apr. 26, 2020]]&lt;&gt;"",Table15[[#This Row],[Reduced More Than 25%?]]="Yes"),IF(Table15[[#This Row],[Salary/Wages
Feb. 15 - Apr. 26, 2020]]&gt;=Table15[[#This Row],[Salary/Wages
Feb. 15, 2020]],"No","Yes"),"")</f>
        <v/>
      </c>
      <c r="P65" s="108"/>
      <c r="Q65">
        <f>IF(AND(Table15[[#This Row],[Reduction Occurred 
2/15-4/26?]]&lt;&gt;"No",Table15[[#This Row],[Salary/Wages on Dec. 31, 2020 or End of Covered Period]]&gt;=Table15[[#This Row],[Salary/Wages
Feb. 15, 2020]]),0,ROUND(Table15[[#This Row],[Salary/Wages
Most Recent Quarter]]*0.75,2)-Table15[[#This Row],[Salary/Wages
Covered Period]])</f>
        <v>0</v>
      </c>
    </row>
    <row r="66" spans="1:17" x14ac:dyDescent="0.3">
      <c r="A66" s="60"/>
      <c r="B66" s="32"/>
      <c r="C66" s="87"/>
      <c r="D66" s="103">
        <f>IF(AND(NOT(ISBLANK(Table15[[#This Row],[Employee''s Name]])),NOT(ISBLANK(Table15[[#This Row],[Cash Compensation]]))),IF(CoveredPeriod="","See Question 2",MIN(Table15[[#This Row],[Cash Compensation]],MaxSalary)),0)</f>
        <v>0</v>
      </c>
      <c r="E66" s="31"/>
      <c r="F6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6" s="96" t="str">
        <f>IFERROR(IF(Reduction="Yes",0,IF(Table15[[#This Row],[Employee''s Name]]&lt;&gt;"",IF(Table15[[#This Row],[Reduced More Than 25%?]]="No",0,IF(Table15[[#This Row],[Pay Method]]="Hourly",Q66*Table15[[#This Row],[Avg Hours Worked / Week
Most Recent Quarter]]*Weeks,IF(Table15[[#This Row],[Pay Method]]="Salary",Q66*Weeks/52,"Please Select Pay Method"))),"")),"")</f>
        <v/>
      </c>
      <c r="H66" s="32"/>
      <c r="I66" s="98" t="str">
        <f>IFERROR(IF(Table15[[#This Row],[Pay Method]]="Salary",Table15[[#This Row],[Adjusted Cash Compensation ($100,000 Limit)]]/Weeks*52,IF(Table15[[#This Row],[Pay Method]]="Hourly",Table15[[#This Row],[Adjusted Cash Compensation ($100,000 Limit)]]/Weeks/Table15[[#This Row],[Average Hours
Paid/Week]],"")),"")</f>
        <v/>
      </c>
      <c r="J66" s="98"/>
      <c r="K66" s="34" t="str">
        <f>IFERROR(IF(Table15[[#This Row],[Salary/Wages
Covered Period]]&gt;=100000,"N/A",IF(OR(Table15[[#This Row],[Salary/Wages
Covered Period]]/Table15[[#This Row],[Salary/Wages
Most Recent Quarter]]&gt;=0.75,Table15[[#This Row],[Salary/Wages
Most Recent Quarter]]=0),"No","Yes")),"N/A")</f>
        <v>N/A</v>
      </c>
      <c r="L66" s="83"/>
      <c r="M66" s="106"/>
      <c r="N66" s="106"/>
      <c r="O66" s="34" t="str">
        <f>IF(AND(Table15[[#This Row],[Salary/Wages
Feb. 15, 2020]]&lt;&gt;"",Table15[[#This Row],[Salary/Wages
Feb. 15 - Apr. 26, 2020]]&lt;&gt;"",Table15[[#This Row],[Reduced More Than 25%?]]="Yes"),IF(Table15[[#This Row],[Salary/Wages
Feb. 15 - Apr. 26, 2020]]&gt;=Table15[[#This Row],[Salary/Wages
Feb. 15, 2020]],"No","Yes"),"")</f>
        <v/>
      </c>
      <c r="P66" s="108"/>
      <c r="Q66">
        <f>IF(AND(Table15[[#This Row],[Reduction Occurred 
2/15-4/26?]]&lt;&gt;"No",Table15[[#This Row],[Salary/Wages on Dec. 31, 2020 or End of Covered Period]]&gt;=Table15[[#This Row],[Salary/Wages
Feb. 15, 2020]]),0,ROUND(Table15[[#This Row],[Salary/Wages
Most Recent Quarter]]*0.75,2)-Table15[[#This Row],[Salary/Wages
Covered Period]])</f>
        <v>0</v>
      </c>
    </row>
    <row r="67" spans="1:17" x14ac:dyDescent="0.3">
      <c r="A67" s="60"/>
      <c r="B67" s="32"/>
      <c r="C67" s="87"/>
      <c r="D67" s="103">
        <f>IF(AND(NOT(ISBLANK(Table15[[#This Row],[Employee''s Name]])),NOT(ISBLANK(Table15[[#This Row],[Cash Compensation]]))),IF(CoveredPeriod="","See Question 2",MIN(Table15[[#This Row],[Cash Compensation]],MaxSalary)),0)</f>
        <v>0</v>
      </c>
      <c r="E67" s="31"/>
      <c r="F6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7" s="96" t="str">
        <f>IFERROR(IF(Reduction="Yes",0,IF(Table15[[#This Row],[Employee''s Name]]&lt;&gt;"",IF(Table15[[#This Row],[Reduced More Than 25%?]]="No",0,IF(Table15[[#This Row],[Pay Method]]="Hourly",Q67*Table15[[#This Row],[Avg Hours Worked / Week
Most Recent Quarter]]*Weeks,IF(Table15[[#This Row],[Pay Method]]="Salary",Q67*Weeks/52,"Please Select Pay Method"))),"")),"")</f>
        <v/>
      </c>
      <c r="H67" s="32"/>
      <c r="I67" s="98" t="str">
        <f>IFERROR(IF(Table15[[#This Row],[Pay Method]]="Salary",Table15[[#This Row],[Adjusted Cash Compensation ($100,000 Limit)]]/Weeks*52,IF(Table15[[#This Row],[Pay Method]]="Hourly",Table15[[#This Row],[Adjusted Cash Compensation ($100,000 Limit)]]/Weeks/Table15[[#This Row],[Average Hours
Paid/Week]],"")),"")</f>
        <v/>
      </c>
      <c r="J67" s="98"/>
      <c r="K67" s="34" t="str">
        <f>IFERROR(IF(Table15[[#This Row],[Salary/Wages
Covered Period]]&gt;=100000,"N/A",IF(OR(Table15[[#This Row],[Salary/Wages
Covered Period]]/Table15[[#This Row],[Salary/Wages
Most Recent Quarter]]&gt;=0.75,Table15[[#This Row],[Salary/Wages
Most Recent Quarter]]=0),"No","Yes")),"N/A")</f>
        <v>N/A</v>
      </c>
      <c r="L67" s="83"/>
      <c r="M67" s="106"/>
      <c r="N67" s="106"/>
      <c r="O67" s="34" t="str">
        <f>IF(AND(Table15[[#This Row],[Salary/Wages
Feb. 15, 2020]]&lt;&gt;"",Table15[[#This Row],[Salary/Wages
Feb. 15 - Apr. 26, 2020]]&lt;&gt;"",Table15[[#This Row],[Reduced More Than 25%?]]="Yes"),IF(Table15[[#This Row],[Salary/Wages
Feb. 15 - Apr. 26, 2020]]&gt;=Table15[[#This Row],[Salary/Wages
Feb. 15, 2020]],"No","Yes"),"")</f>
        <v/>
      </c>
      <c r="P67" s="108"/>
      <c r="Q67">
        <f>IF(AND(Table15[[#This Row],[Reduction Occurred 
2/15-4/26?]]&lt;&gt;"No",Table15[[#This Row],[Salary/Wages on Dec. 31, 2020 or End of Covered Period]]&gt;=Table15[[#This Row],[Salary/Wages
Feb. 15, 2020]]),0,ROUND(Table15[[#This Row],[Salary/Wages
Most Recent Quarter]]*0.75,2)-Table15[[#This Row],[Salary/Wages
Covered Period]])</f>
        <v>0</v>
      </c>
    </row>
    <row r="68" spans="1:17" x14ac:dyDescent="0.3">
      <c r="A68" s="60"/>
      <c r="B68" s="32"/>
      <c r="C68" s="87"/>
      <c r="D68" s="103">
        <f>IF(AND(NOT(ISBLANK(Table15[[#This Row],[Employee''s Name]])),NOT(ISBLANK(Table15[[#This Row],[Cash Compensation]]))),IF(CoveredPeriod="","See Question 2",MIN(Table15[[#This Row],[Cash Compensation]],MaxSalary)),0)</f>
        <v>0</v>
      </c>
      <c r="E68" s="31"/>
      <c r="F6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8" s="96" t="str">
        <f>IFERROR(IF(Reduction="Yes",0,IF(Table15[[#This Row],[Employee''s Name]]&lt;&gt;"",IF(Table15[[#This Row],[Reduced More Than 25%?]]="No",0,IF(Table15[[#This Row],[Pay Method]]="Hourly",Q68*Table15[[#This Row],[Avg Hours Worked / Week
Most Recent Quarter]]*Weeks,IF(Table15[[#This Row],[Pay Method]]="Salary",Q68*Weeks/52,"Please Select Pay Method"))),"")),"")</f>
        <v/>
      </c>
      <c r="H68" s="32"/>
      <c r="I68" s="98" t="str">
        <f>IFERROR(IF(Table15[[#This Row],[Pay Method]]="Salary",Table15[[#This Row],[Adjusted Cash Compensation ($100,000 Limit)]]/Weeks*52,IF(Table15[[#This Row],[Pay Method]]="Hourly",Table15[[#This Row],[Adjusted Cash Compensation ($100,000 Limit)]]/Weeks/Table15[[#This Row],[Average Hours
Paid/Week]],"")),"")</f>
        <v/>
      </c>
      <c r="J68" s="98"/>
      <c r="K68" s="34" t="str">
        <f>IFERROR(IF(Table15[[#This Row],[Salary/Wages
Covered Period]]&gt;=100000,"N/A",IF(OR(Table15[[#This Row],[Salary/Wages
Covered Period]]/Table15[[#This Row],[Salary/Wages
Most Recent Quarter]]&gt;=0.75,Table15[[#This Row],[Salary/Wages
Most Recent Quarter]]=0),"No","Yes")),"N/A")</f>
        <v>N/A</v>
      </c>
      <c r="L68" s="83"/>
      <c r="M68" s="106"/>
      <c r="N68" s="106"/>
      <c r="O68" s="34" t="str">
        <f>IF(AND(Table15[[#This Row],[Salary/Wages
Feb. 15, 2020]]&lt;&gt;"",Table15[[#This Row],[Salary/Wages
Feb. 15 - Apr. 26, 2020]]&lt;&gt;"",Table15[[#This Row],[Reduced More Than 25%?]]="Yes"),IF(Table15[[#This Row],[Salary/Wages
Feb. 15 - Apr. 26, 2020]]&gt;=Table15[[#This Row],[Salary/Wages
Feb. 15, 2020]],"No","Yes"),"")</f>
        <v/>
      </c>
      <c r="P68" s="108"/>
      <c r="Q68">
        <f>IF(AND(Table15[[#This Row],[Reduction Occurred 
2/15-4/26?]]&lt;&gt;"No",Table15[[#This Row],[Salary/Wages on Dec. 31, 2020 or End of Covered Period]]&gt;=Table15[[#This Row],[Salary/Wages
Feb. 15, 2020]]),0,ROUND(Table15[[#This Row],[Salary/Wages
Most Recent Quarter]]*0.75,2)-Table15[[#This Row],[Salary/Wages
Covered Period]])</f>
        <v>0</v>
      </c>
    </row>
    <row r="69" spans="1:17" x14ac:dyDescent="0.3">
      <c r="A69" s="60"/>
      <c r="B69" s="32"/>
      <c r="C69" s="87"/>
      <c r="D69" s="103">
        <f>IF(AND(NOT(ISBLANK(Table15[[#This Row],[Employee''s Name]])),NOT(ISBLANK(Table15[[#This Row],[Cash Compensation]]))),IF(CoveredPeriod="","See Question 2",MIN(Table15[[#This Row],[Cash Compensation]],MaxSalary)),0)</f>
        <v>0</v>
      </c>
      <c r="E69" s="31"/>
      <c r="F6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69" s="96" t="str">
        <f>IFERROR(IF(Reduction="Yes",0,IF(Table15[[#This Row],[Employee''s Name]]&lt;&gt;"",IF(Table15[[#This Row],[Reduced More Than 25%?]]="No",0,IF(Table15[[#This Row],[Pay Method]]="Hourly",Q69*Table15[[#This Row],[Avg Hours Worked / Week
Most Recent Quarter]]*Weeks,IF(Table15[[#This Row],[Pay Method]]="Salary",Q69*Weeks/52,"Please Select Pay Method"))),"")),"")</f>
        <v/>
      </c>
      <c r="H69" s="32"/>
      <c r="I69" s="98" t="str">
        <f>IFERROR(IF(Table15[[#This Row],[Pay Method]]="Salary",Table15[[#This Row],[Adjusted Cash Compensation ($100,000 Limit)]]/Weeks*52,IF(Table15[[#This Row],[Pay Method]]="Hourly",Table15[[#This Row],[Adjusted Cash Compensation ($100,000 Limit)]]/Weeks/Table15[[#This Row],[Average Hours
Paid/Week]],"")),"")</f>
        <v/>
      </c>
      <c r="J69" s="98"/>
      <c r="K69" s="34" t="str">
        <f>IFERROR(IF(Table15[[#This Row],[Salary/Wages
Covered Period]]&gt;=100000,"N/A",IF(OR(Table15[[#This Row],[Salary/Wages
Covered Period]]/Table15[[#This Row],[Salary/Wages
Most Recent Quarter]]&gt;=0.75,Table15[[#This Row],[Salary/Wages
Most Recent Quarter]]=0),"No","Yes")),"N/A")</f>
        <v>N/A</v>
      </c>
      <c r="L69" s="83"/>
      <c r="M69" s="106"/>
      <c r="N69" s="106"/>
      <c r="O69" s="34" t="str">
        <f>IF(AND(Table15[[#This Row],[Salary/Wages
Feb. 15, 2020]]&lt;&gt;"",Table15[[#This Row],[Salary/Wages
Feb. 15 - Apr. 26, 2020]]&lt;&gt;"",Table15[[#This Row],[Reduced More Than 25%?]]="Yes"),IF(Table15[[#This Row],[Salary/Wages
Feb. 15 - Apr. 26, 2020]]&gt;=Table15[[#This Row],[Salary/Wages
Feb. 15, 2020]],"No","Yes"),"")</f>
        <v/>
      </c>
      <c r="P69" s="108"/>
      <c r="Q69">
        <f>IF(AND(Table15[[#This Row],[Reduction Occurred 
2/15-4/26?]]&lt;&gt;"No",Table15[[#This Row],[Salary/Wages on Dec. 31, 2020 or End of Covered Period]]&gt;=Table15[[#This Row],[Salary/Wages
Feb. 15, 2020]]),0,ROUND(Table15[[#This Row],[Salary/Wages
Most Recent Quarter]]*0.75,2)-Table15[[#This Row],[Salary/Wages
Covered Period]])</f>
        <v>0</v>
      </c>
    </row>
    <row r="70" spans="1:17" x14ac:dyDescent="0.3">
      <c r="A70" s="60"/>
      <c r="B70" s="32"/>
      <c r="C70" s="87"/>
      <c r="D70" s="103">
        <f>IF(AND(NOT(ISBLANK(Table15[[#This Row],[Employee''s Name]])),NOT(ISBLANK(Table15[[#This Row],[Cash Compensation]]))),IF(CoveredPeriod="","See Question 2",MIN(Table15[[#This Row],[Cash Compensation]],MaxSalary)),0)</f>
        <v>0</v>
      </c>
      <c r="E70" s="31"/>
      <c r="F7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0" s="96" t="str">
        <f>IFERROR(IF(Reduction="Yes",0,IF(Table15[[#This Row],[Employee''s Name]]&lt;&gt;"",IF(Table15[[#This Row],[Reduced More Than 25%?]]="No",0,IF(Table15[[#This Row],[Pay Method]]="Hourly",Q70*Table15[[#This Row],[Avg Hours Worked / Week
Most Recent Quarter]]*Weeks,IF(Table15[[#This Row],[Pay Method]]="Salary",Q70*Weeks/52,"Please Select Pay Method"))),"")),"")</f>
        <v/>
      </c>
      <c r="H70" s="32"/>
      <c r="I70" s="98" t="str">
        <f>IFERROR(IF(Table15[[#This Row],[Pay Method]]="Salary",Table15[[#This Row],[Adjusted Cash Compensation ($100,000 Limit)]]/Weeks*52,IF(Table15[[#This Row],[Pay Method]]="Hourly",Table15[[#This Row],[Adjusted Cash Compensation ($100,000 Limit)]]/Weeks/Table15[[#This Row],[Average Hours
Paid/Week]],"")),"")</f>
        <v/>
      </c>
      <c r="J70" s="98"/>
      <c r="K70" s="34" t="str">
        <f>IFERROR(IF(Table15[[#This Row],[Salary/Wages
Covered Period]]&gt;=100000,"N/A",IF(OR(Table15[[#This Row],[Salary/Wages
Covered Period]]/Table15[[#This Row],[Salary/Wages
Most Recent Quarter]]&gt;=0.75,Table15[[#This Row],[Salary/Wages
Most Recent Quarter]]=0),"No","Yes")),"N/A")</f>
        <v>N/A</v>
      </c>
      <c r="L70" s="83"/>
      <c r="M70" s="106"/>
      <c r="N70" s="106"/>
      <c r="O70" s="34" t="str">
        <f>IF(AND(Table15[[#This Row],[Salary/Wages
Feb. 15, 2020]]&lt;&gt;"",Table15[[#This Row],[Salary/Wages
Feb. 15 - Apr. 26, 2020]]&lt;&gt;"",Table15[[#This Row],[Reduced More Than 25%?]]="Yes"),IF(Table15[[#This Row],[Salary/Wages
Feb. 15 - Apr. 26, 2020]]&gt;=Table15[[#This Row],[Salary/Wages
Feb. 15, 2020]],"No","Yes"),"")</f>
        <v/>
      </c>
      <c r="P70" s="108"/>
      <c r="Q70">
        <f>IF(AND(Table15[[#This Row],[Reduction Occurred 
2/15-4/26?]]&lt;&gt;"No",Table15[[#This Row],[Salary/Wages on Dec. 31, 2020 or End of Covered Period]]&gt;=Table15[[#This Row],[Salary/Wages
Feb. 15, 2020]]),0,ROUND(Table15[[#This Row],[Salary/Wages
Most Recent Quarter]]*0.75,2)-Table15[[#This Row],[Salary/Wages
Covered Period]])</f>
        <v>0</v>
      </c>
    </row>
    <row r="71" spans="1:17" x14ac:dyDescent="0.3">
      <c r="A71" s="60"/>
      <c r="B71" s="32"/>
      <c r="C71" s="87"/>
      <c r="D71" s="103">
        <f>IF(AND(NOT(ISBLANK(Table15[[#This Row],[Employee''s Name]])),NOT(ISBLANK(Table15[[#This Row],[Cash Compensation]]))),IF(CoveredPeriod="","See Question 2",MIN(Table15[[#This Row],[Cash Compensation]],MaxSalary)),0)</f>
        <v>0</v>
      </c>
      <c r="E71" s="31"/>
      <c r="F7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1" s="96" t="str">
        <f>IFERROR(IF(Reduction="Yes",0,IF(Table15[[#This Row],[Employee''s Name]]&lt;&gt;"",IF(Table15[[#This Row],[Reduced More Than 25%?]]="No",0,IF(Table15[[#This Row],[Pay Method]]="Hourly",Q71*Table15[[#This Row],[Avg Hours Worked / Week
Most Recent Quarter]]*Weeks,IF(Table15[[#This Row],[Pay Method]]="Salary",Q71*Weeks/52,"Please Select Pay Method"))),"")),"")</f>
        <v/>
      </c>
      <c r="H71" s="32"/>
      <c r="I71" s="98" t="str">
        <f>IFERROR(IF(Table15[[#This Row],[Pay Method]]="Salary",Table15[[#This Row],[Adjusted Cash Compensation ($100,000 Limit)]]/Weeks*52,IF(Table15[[#This Row],[Pay Method]]="Hourly",Table15[[#This Row],[Adjusted Cash Compensation ($100,000 Limit)]]/Weeks/Table15[[#This Row],[Average Hours
Paid/Week]],"")),"")</f>
        <v/>
      </c>
      <c r="J71" s="98"/>
      <c r="K71" s="34" t="str">
        <f>IFERROR(IF(Table15[[#This Row],[Salary/Wages
Covered Period]]&gt;=100000,"N/A",IF(OR(Table15[[#This Row],[Salary/Wages
Covered Period]]/Table15[[#This Row],[Salary/Wages
Most Recent Quarter]]&gt;=0.75,Table15[[#This Row],[Salary/Wages
Most Recent Quarter]]=0),"No","Yes")),"N/A")</f>
        <v>N/A</v>
      </c>
      <c r="L71" s="83"/>
      <c r="M71" s="106"/>
      <c r="N71" s="106"/>
      <c r="O71" s="34" t="str">
        <f>IF(AND(Table15[[#This Row],[Salary/Wages
Feb. 15, 2020]]&lt;&gt;"",Table15[[#This Row],[Salary/Wages
Feb. 15 - Apr. 26, 2020]]&lt;&gt;"",Table15[[#This Row],[Reduced More Than 25%?]]="Yes"),IF(Table15[[#This Row],[Salary/Wages
Feb. 15 - Apr. 26, 2020]]&gt;=Table15[[#This Row],[Salary/Wages
Feb. 15, 2020]],"No","Yes"),"")</f>
        <v/>
      </c>
      <c r="P71" s="108"/>
      <c r="Q71">
        <f>IF(AND(Table15[[#This Row],[Reduction Occurred 
2/15-4/26?]]&lt;&gt;"No",Table15[[#This Row],[Salary/Wages on Dec. 31, 2020 or End of Covered Period]]&gt;=Table15[[#This Row],[Salary/Wages
Feb. 15, 2020]]),0,ROUND(Table15[[#This Row],[Salary/Wages
Most Recent Quarter]]*0.75,2)-Table15[[#This Row],[Salary/Wages
Covered Period]])</f>
        <v>0</v>
      </c>
    </row>
    <row r="72" spans="1:17" x14ac:dyDescent="0.3">
      <c r="A72" s="60"/>
      <c r="B72" s="32"/>
      <c r="C72" s="87"/>
      <c r="D72" s="103">
        <f>IF(AND(NOT(ISBLANK(Table15[[#This Row],[Employee''s Name]])),NOT(ISBLANK(Table15[[#This Row],[Cash Compensation]]))),IF(CoveredPeriod="","See Question 2",MIN(Table15[[#This Row],[Cash Compensation]],MaxSalary)),0)</f>
        <v>0</v>
      </c>
      <c r="E72" s="31"/>
      <c r="F7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2" s="96" t="str">
        <f>IFERROR(IF(Reduction="Yes",0,IF(Table15[[#This Row],[Employee''s Name]]&lt;&gt;"",IF(Table15[[#This Row],[Reduced More Than 25%?]]="No",0,IF(Table15[[#This Row],[Pay Method]]="Hourly",Q72*Table15[[#This Row],[Avg Hours Worked / Week
Most Recent Quarter]]*Weeks,IF(Table15[[#This Row],[Pay Method]]="Salary",Q72*Weeks/52,"Please Select Pay Method"))),"")),"")</f>
        <v/>
      </c>
      <c r="H72" s="32"/>
      <c r="I72" s="98" t="str">
        <f>IFERROR(IF(Table15[[#This Row],[Pay Method]]="Salary",Table15[[#This Row],[Adjusted Cash Compensation ($100,000 Limit)]]/Weeks*52,IF(Table15[[#This Row],[Pay Method]]="Hourly",Table15[[#This Row],[Adjusted Cash Compensation ($100,000 Limit)]]/Weeks/Table15[[#This Row],[Average Hours
Paid/Week]],"")),"")</f>
        <v/>
      </c>
      <c r="J72" s="98"/>
      <c r="K72" s="34" t="str">
        <f>IFERROR(IF(Table15[[#This Row],[Salary/Wages
Covered Period]]&gt;=100000,"N/A",IF(OR(Table15[[#This Row],[Salary/Wages
Covered Period]]/Table15[[#This Row],[Salary/Wages
Most Recent Quarter]]&gt;=0.75,Table15[[#This Row],[Salary/Wages
Most Recent Quarter]]=0),"No","Yes")),"N/A")</f>
        <v>N/A</v>
      </c>
      <c r="L72" s="83"/>
      <c r="M72" s="106"/>
      <c r="N72" s="106"/>
      <c r="O72" s="34" t="str">
        <f>IF(AND(Table15[[#This Row],[Salary/Wages
Feb. 15, 2020]]&lt;&gt;"",Table15[[#This Row],[Salary/Wages
Feb. 15 - Apr. 26, 2020]]&lt;&gt;"",Table15[[#This Row],[Reduced More Than 25%?]]="Yes"),IF(Table15[[#This Row],[Salary/Wages
Feb. 15 - Apr. 26, 2020]]&gt;=Table15[[#This Row],[Salary/Wages
Feb. 15, 2020]],"No","Yes"),"")</f>
        <v/>
      </c>
      <c r="P72" s="108"/>
      <c r="Q72">
        <f>IF(AND(Table15[[#This Row],[Reduction Occurred 
2/15-4/26?]]&lt;&gt;"No",Table15[[#This Row],[Salary/Wages on Dec. 31, 2020 or End of Covered Period]]&gt;=Table15[[#This Row],[Salary/Wages
Feb. 15, 2020]]),0,ROUND(Table15[[#This Row],[Salary/Wages
Most Recent Quarter]]*0.75,2)-Table15[[#This Row],[Salary/Wages
Covered Period]])</f>
        <v>0</v>
      </c>
    </row>
    <row r="73" spans="1:17" x14ac:dyDescent="0.3">
      <c r="A73" s="60"/>
      <c r="B73" s="32"/>
      <c r="C73" s="87"/>
      <c r="D73" s="103">
        <f>IF(AND(NOT(ISBLANK(Table15[[#This Row],[Employee''s Name]])),NOT(ISBLANK(Table15[[#This Row],[Cash Compensation]]))),IF(CoveredPeriod="","See Question 2",MIN(Table15[[#This Row],[Cash Compensation]],MaxSalary)),0)</f>
        <v>0</v>
      </c>
      <c r="E73" s="31"/>
      <c r="F7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3" s="96" t="str">
        <f>IFERROR(IF(Reduction="Yes",0,IF(Table15[[#This Row],[Employee''s Name]]&lt;&gt;"",IF(Table15[[#This Row],[Reduced More Than 25%?]]="No",0,IF(Table15[[#This Row],[Pay Method]]="Hourly",Q73*Table15[[#This Row],[Avg Hours Worked / Week
Most Recent Quarter]]*Weeks,IF(Table15[[#This Row],[Pay Method]]="Salary",Q73*Weeks/52,"Please Select Pay Method"))),"")),"")</f>
        <v/>
      </c>
      <c r="H73" s="32"/>
      <c r="I73" s="98" t="str">
        <f>IFERROR(IF(Table15[[#This Row],[Pay Method]]="Salary",Table15[[#This Row],[Adjusted Cash Compensation ($100,000 Limit)]]/Weeks*52,IF(Table15[[#This Row],[Pay Method]]="Hourly",Table15[[#This Row],[Adjusted Cash Compensation ($100,000 Limit)]]/Weeks/Table15[[#This Row],[Average Hours
Paid/Week]],"")),"")</f>
        <v/>
      </c>
      <c r="J73" s="98"/>
      <c r="K73" s="34" t="str">
        <f>IFERROR(IF(Table15[[#This Row],[Salary/Wages
Covered Period]]&gt;=100000,"N/A",IF(OR(Table15[[#This Row],[Salary/Wages
Covered Period]]/Table15[[#This Row],[Salary/Wages
Most Recent Quarter]]&gt;=0.75,Table15[[#This Row],[Salary/Wages
Most Recent Quarter]]=0),"No","Yes")),"N/A")</f>
        <v>N/A</v>
      </c>
      <c r="L73" s="83"/>
      <c r="M73" s="106"/>
      <c r="N73" s="106"/>
      <c r="O73" s="34" t="str">
        <f>IF(AND(Table15[[#This Row],[Salary/Wages
Feb. 15, 2020]]&lt;&gt;"",Table15[[#This Row],[Salary/Wages
Feb. 15 - Apr. 26, 2020]]&lt;&gt;"",Table15[[#This Row],[Reduced More Than 25%?]]="Yes"),IF(Table15[[#This Row],[Salary/Wages
Feb. 15 - Apr. 26, 2020]]&gt;=Table15[[#This Row],[Salary/Wages
Feb. 15, 2020]],"No","Yes"),"")</f>
        <v/>
      </c>
      <c r="P73" s="108"/>
      <c r="Q73">
        <f>IF(AND(Table15[[#This Row],[Reduction Occurred 
2/15-4/26?]]&lt;&gt;"No",Table15[[#This Row],[Salary/Wages on Dec. 31, 2020 or End of Covered Period]]&gt;=Table15[[#This Row],[Salary/Wages
Feb. 15, 2020]]),0,ROUND(Table15[[#This Row],[Salary/Wages
Most Recent Quarter]]*0.75,2)-Table15[[#This Row],[Salary/Wages
Covered Period]])</f>
        <v>0</v>
      </c>
    </row>
    <row r="74" spans="1:17" x14ac:dyDescent="0.3">
      <c r="A74" s="60"/>
      <c r="B74" s="32"/>
      <c r="C74" s="87"/>
      <c r="D74" s="103">
        <f>IF(AND(NOT(ISBLANK(Table15[[#This Row],[Employee''s Name]])),NOT(ISBLANK(Table15[[#This Row],[Cash Compensation]]))),IF(CoveredPeriod="","See Question 2",MIN(Table15[[#This Row],[Cash Compensation]],MaxSalary)),0)</f>
        <v>0</v>
      </c>
      <c r="E74" s="31"/>
      <c r="F7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4" s="96" t="str">
        <f>IFERROR(IF(Reduction="Yes",0,IF(Table15[[#This Row],[Employee''s Name]]&lt;&gt;"",IF(Table15[[#This Row],[Reduced More Than 25%?]]="No",0,IF(Table15[[#This Row],[Pay Method]]="Hourly",Q74*Table15[[#This Row],[Avg Hours Worked / Week
Most Recent Quarter]]*Weeks,IF(Table15[[#This Row],[Pay Method]]="Salary",Q74*Weeks/52,"Please Select Pay Method"))),"")),"")</f>
        <v/>
      </c>
      <c r="H74" s="32"/>
      <c r="I74" s="98" t="str">
        <f>IFERROR(IF(Table15[[#This Row],[Pay Method]]="Salary",Table15[[#This Row],[Adjusted Cash Compensation ($100,000 Limit)]]/Weeks*52,IF(Table15[[#This Row],[Pay Method]]="Hourly",Table15[[#This Row],[Adjusted Cash Compensation ($100,000 Limit)]]/Weeks/Table15[[#This Row],[Average Hours
Paid/Week]],"")),"")</f>
        <v/>
      </c>
      <c r="J74" s="98"/>
      <c r="K74" s="34" t="str">
        <f>IFERROR(IF(Table15[[#This Row],[Salary/Wages
Covered Period]]&gt;=100000,"N/A",IF(OR(Table15[[#This Row],[Salary/Wages
Covered Period]]/Table15[[#This Row],[Salary/Wages
Most Recent Quarter]]&gt;=0.75,Table15[[#This Row],[Salary/Wages
Most Recent Quarter]]=0),"No","Yes")),"N/A")</f>
        <v>N/A</v>
      </c>
      <c r="L74" s="83"/>
      <c r="M74" s="106"/>
      <c r="N74" s="106"/>
      <c r="O74" s="34" t="str">
        <f>IF(AND(Table15[[#This Row],[Salary/Wages
Feb. 15, 2020]]&lt;&gt;"",Table15[[#This Row],[Salary/Wages
Feb. 15 - Apr. 26, 2020]]&lt;&gt;"",Table15[[#This Row],[Reduced More Than 25%?]]="Yes"),IF(Table15[[#This Row],[Salary/Wages
Feb. 15 - Apr. 26, 2020]]&gt;=Table15[[#This Row],[Salary/Wages
Feb. 15, 2020]],"No","Yes"),"")</f>
        <v/>
      </c>
      <c r="P74" s="108"/>
      <c r="Q74">
        <f>IF(AND(Table15[[#This Row],[Reduction Occurred 
2/15-4/26?]]&lt;&gt;"No",Table15[[#This Row],[Salary/Wages on Dec. 31, 2020 or End of Covered Period]]&gt;=Table15[[#This Row],[Salary/Wages
Feb. 15, 2020]]),0,ROUND(Table15[[#This Row],[Salary/Wages
Most Recent Quarter]]*0.75,2)-Table15[[#This Row],[Salary/Wages
Covered Period]])</f>
        <v>0</v>
      </c>
    </row>
    <row r="75" spans="1:17" x14ac:dyDescent="0.3">
      <c r="A75" s="60"/>
      <c r="B75" s="32"/>
      <c r="C75" s="87"/>
      <c r="D75" s="103">
        <f>IF(AND(NOT(ISBLANK(Table15[[#This Row],[Employee''s Name]])),NOT(ISBLANK(Table15[[#This Row],[Cash Compensation]]))),IF(CoveredPeriod="","See Question 2",MIN(Table15[[#This Row],[Cash Compensation]],MaxSalary)),0)</f>
        <v>0</v>
      </c>
      <c r="E75" s="31"/>
      <c r="F7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5" s="96" t="str">
        <f>IFERROR(IF(Reduction="Yes",0,IF(Table15[[#This Row],[Employee''s Name]]&lt;&gt;"",IF(Table15[[#This Row],[Reduced More Than 25%?]]="No",0,IF(Table15[[#This Row],[Pay Method]]="Hourly",Q75*Table15[[#This Row],[Avg Hours Worked / Week
Most Recent Quarter]]*Weeks,IF(Table15[[#This Row],[Pay Method]]="Salary",Q75*Weeks/52,"Please Select Pay Method"))),"")),"")</f>
        <v/>
      </c>
      <c r="H75" s="32"/>
      <c r="I75" s="98" t="str">
        <f>IFERROR(IF(Table15[[#This Row],[Pay Method]]="Salary",Table15[[#This Row],[Adjusted Cash Compensation ($100,000 Limit)]]/Weeks*52,IF(Table15[[#This Row],[Pay Method]]="Hourly",Table15[[#This Row],[Adjusted Cash Compensation ($100,000 Limit)]]/Weeks/Table15[[#This Row],[Average Hours
Paid/Week]],"")),"")</f>
        <v/>
      </c>
      <c r="J75" s="98"/>
      <c r="K75" s="34" t="str">
        <f>IFERROR(IF(Table15[[#This Row],[Salary/Wages
Covered Period]]&gt;=100000,"N/A",IF(OR(Table15[[#This Row],[Salary/Wages
Covered Period]]/Table15[[#This Row],[Salary/Wages
Most Recent Quarter]]&gt;=0.75,Table15[[#This Row],[Salary/Wages
Most Recent Quarter]]=0),"No","Yes")),"N/A")</f>
        <v>N/A</v>
      </c>
      <c r="L75" s="83"/>
      <c r="M75" s="106"/>
      <c r="N75" s="106"/>
      <c r="O75" s="34" t="str">
        <f>IF(AND(Table15[[#This Row],[Salary/Wages
Feb. 15, 2020]]&lt;&gt;"",Table15[[#This Row],[Salary/Wages
Feb. 15 - Apr. 26, 2020]]&lt;&gt;"",Table15[[#This Row],[Reduced More Than 25%?]]="Yes"),IF(Table15[[#This Row],[Salary/Wages
Feb. 15 - Apr. 26, 2020]]&gt;=Table15[[#This Row],[Salary/Wages
Feb. 15, 2020]],"No","Yes"),"")</f>
        <v/>
      </c>
      <c r="P75" s="108"/>
      <c r="Q75">
        <f>IF(AND(Table15[[#This Row],[Reduction Occurred 
2/15-4/26?]]&lt;&gt;"No",Table15[[#This Row],[Salary/Wages on Dec. 31, 2020 or End of Covered Period]]&gt;=Table15[[#This Row],[Salary/Wages
Feb. 15, 2020]]),0,ROUND(Table15[[#This Row],[Salary/Wages
Most Recent Quarter]]*0.75,2)-Table15[[#This Row],[Salary/Wages
Covered Period]])</f>
        <v>0</v>
      </c>
    </row>
    <row r="76" spans="1:17" x14ac:dyDescent="0.3">
      <c r="A76" s="60"/>
      <c r="B76" s="32"/>
      <c r="C76" s="87"/>
      <c r="D76" s="103">
        <f>IF(AND(NOT(ISBLANK(Table15[[#This Row],[Employee''s Name]])),NOT(ISBLANK(Table15[[#This Row],[Cash Compensation]]))),IF(CoveredPeriod="","See Question 2",MIN(Table15[[#This Row],[Cash Compensation]],MaxSalary)),0)</f>
        <v>0</v>
      </c>
      <c r="E76" s="31"/>
      <c r="F7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6" s="96" t="str">
        <f>IFERROR(IF(Reduction="Yes",0,IF(Table15[[#This Row],[Employee''s Name]]&lt;&gt;"",IF(Table15[[#This Row],[Reduced More Than 25%?]]="No",0,IF(Table15[[#This Row],[Pay Method]]="Hourly",Q76*Table15[[#This Row],[Avg Hours Worked / Week
Most Recent Quarter]]*Weeks,IF(Table15[[#This Row],[Pay Method]]="Salary",Q76*Weeks/52,"Please Select Pay Method"))),"")),"")</f>
        <v/>
      </c>
      <c r="H76" s="32"/>
      <c r="I76" s="98" t="str">
        <f>IFERROR(IF(Table15[[#This Row],[Pay Method]]="Salary",Table15[[#This Row],[Adjusted Cash Compensation ($100,000 Limit)]]/Weeks*52,IF(Table15[[#This Row],[Pay Method]]="Hourly",Table15[[#This Row],[Adjusted Cash Compensation ($100,000 Limit)]]/Weeks/Table15[[#This Row],[Average Hours
Paid/Week]],"")),"")</f>
        <v/>
      </c>
      <c r="J76" s="98"/>
      <c r="K76" s="34" t="str">
        <f>IFERROR(IF(Table15[[#This Row],[Salary/Wages
Covered Period]]&gt;=100000,"N/A",IF(OR(Table15[[#This Row],[Salary/Wages
Covered Period]]/Table15[[#This Row],[Salary/Wages
Most Recent Quarter]]&gt;=0.75,Table15[[#This Row],[Salary/Wages
Most Recent Quarter]]=0),"No","Yes")),"N/A")</f>
        <v>N/A</v>
      </c>
      <c r="L76" s="83"/>
      <c r="M76" s="106"/>
      <c r="N76" s="106"/>
      <c r="O76" s="34" t="str">
        <f>IF(AND(Table15[[#This Row],[Salary/Wages
Feb. 15, 2020]]&lt;&gt;"",Table15[[#This Row],[Salary/Wages
Feb. 15 - Apr. 26, 2020]]&lt;&gt;"",Table15[[#This Row],[Reduced More Than 25%?]]="Yes"),IF(Table15[[#This Row],[Salary/Wages
Feb. 15 - Apr. 26, 2020]]&gt;=Table15[[#This Row],[Salary/Wages
Feb. 15, 2020]],"No","Yes"),"")</f>
        <v/>
      </c>
      <c r="P76" s="108"/>
      <c r="Q76">
        <f>IF(AND(Table15[[#This Row],[Reduction Occurred 
2/15-4/26?]]&lt;&gt;"No",Table15[[#This Row],[Salary/Wages on Dec. 31, 2020 or End of Covered Period]]&gt;=Table15[[#This Row],[Salary/Wages
Feb. 15, 2020]]),0,ROUND(Table15[[#This Row],[Salary/Wages
Most Recent Quarter]]*0.75,2)-Table15[[#This Row],[Salary/Wages
Covered Period]])</f>
        <v>0</v>
      </c>
    </row>
    <row r="77" spans="1:17" x14ac:dyDescent="0.3">
      <c r="A77" s="60"/>
      <c r="B77" s="32"/>
      <c r="C77" s="87"/>
      <c r="D77" s="103">
        <f>IF(AND(NOT(ISBLANK(Table15[[#This Row],[Employee''s Name]])),NOT(ISBLANK(Table15[[#This Row],[Cash Compensation]]))),IF(CoveredPeriod="","See Question 2",MIN(Table15[[#This Row],[Cash Compensation]],MaxSalary)),0)</f>
        <v>0</v>
      </c>
      <c r="E77" s="31"/>
      <c r="F7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7" s="96" t="str">
        <f>IFERROR(IF(Reduction="Yes",0,IF(Table15[[#This Row],[Employee''s Name]]&lt;&gt;"",IF(Table15[[#This Row],[Reduced More Than 25%?]]="No",0,IF(Table15[[#This Row],[Pay Method]]="Hourly",Q77*Table15[[#This Row],[Avg Hours Worked / Week
Most Recent Quarter]]*Weeks,IF(Table15[[#This Row],[Pay Method]]="Salary",Q77*Weeks/52,"Please Select Pay Method"))),"")),"")</f>
        <v/>
      </c>
      <c r="H77" s="32"/>
      <c r="I77" s="98" t="str">
        <f>IFERROR(IF(Table15[[#This Row],[Pay Method]]="Salary",Table15[[#This Row],[Adjusted Cash Compensation ($100,000 Limit)]]/Weeks*52,IF(Table15[[#This Row],[Pay Method]]="Hourly",Table15[[#This Row],[Adjusted Cash Compensation ($100,000 Limit)]]/Weeks/Table15[[#This Row],[Average Hours
Paid/Week]],"")),"")</f>
        <v/>
      </c>
      <c r="J77" s="98"/>
      <c r="K77" s="34" t="str">
        <f>IFERROR(IF(Table15[[#This Row],[Salary/Wages
Covered Period]]&gt;=100000,"N/A",IF(OR(Table15[[#This Row],[Salary/Wages
Covered Period]]/Table15[[#This Row],[Salary/Wages
Most Recent Quarter]]&gt;=0.75,Table15[[#This Row],[Salary/Wages
Most Recent Quarter]]=0),"No","Yes")),"N/A")</f>
        <v>N/A</v>
      </c>
      <c r="L77" s="83"/>
      <c r="M77" s="106"/>
      <c r="N77" s="106"/>
      <c r="O77" s="34" t="str">
        <f>IF(AND(Table15[[#This Row],[Salary/Wages
Feb. 15, 2020]]&lt;&gt;"",Table15[[#This Row],[Salary/Wages
Feb. 15 - Apr. 26, 2020]]&lt;&gt;"",Table15[[#This Row],[Reduced More Than 25%?]]="Yes"),IF(Table15[[#This Row],[Salary/Wages
Feb. 15 - Apr. 26, 2020]]&gt;=Table15[[#This Row],[Salary/Wages
Feb. 15, 2020]],"No","Yes"),"")</f>
        <v/>
      </c>
      <c r="P77" s="108"/>
      <c r="Q77">
        <f>IF(AND(Table15[[#This Row],[Reduction Occurred 
2/15-4/26?]]&lt;&gt;"No",Table15[[#This Row],[Salary/Wages on Dec. 31, 2020 or End of Covered Period]]&gt;=Table15[[#This Row],[Salary/Wages
Feb. 15, 2020]]),0,ROUND(Table15[[#This Row],[Salary/Wages
Most Recent Quarter]]*0.75,2)-Table15[[#This Row],[Salary/Wages
Covered Period]])</f>
        <v>0</v>
      </c>
    </row>
    <row r="78" spans="1:17" x14ac:dyDescent="0.3">
      <c r="A78" s="60"/>
      <c r="B78" s="32"/>
      <c r="C78" s="87"/>
      <c r="D78" s="103">
        <f>IF(AND(NOT(ISBLANK(Table15[[#This Row],[Employee''s Name]])),NOT(ISBLANK(Table15[[#This Row],[Cash Compensation]]))),IF(CoveredPeriod="","See Question 2",MIN(Table15[[#This Row],[Cash Compensation]],MaxSalary)),0)</f>
        <v>0</v>
      </c>
      <c r="E78" s="31"/>
      <c r="F7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8" s="96" t="str">
        <f>IFERROR(IF(Reduction="Yes",0,IF(Table15[[#This Row],[Employee''s Name]]&lt;&gt;"",IF(Table15[[#This Row],[Reduced More Than 25%?]]="No",0,IF(Table15[[#This Row],[Pay Method]]="Hourly",Q78*Table15[[#This Row],[Avg Hours Worked / Week
Most Recent Quarter]]*Weeks,IF(Table15[[#This Row],[Pay Method]]="Salary",Q78*Weeks/52,"Please Select Pay Method"))),"")),"")</f>
        <v/>
      </c>
      <c r="H78" s="32"/>
      <c r="I78" s="98" t="str">
        <f>IFERROR(IF(Table15[[#This Row],[Pay Method]]="Salary",Table15[[#This Row],[Adjusted Cash Compensation ($100,000 Limit)]]/Weeks*52,IF(Table15[[#This Row],[Pay Method]]="Hourly",Table15[[#This Row],[Adjusted Cash Compensation ($100,000 Limit)]]/Weeks/Table15[[#This Row],[Average Hours
Paid/Week]],"")),"")</f>
        <v/>
      </c>
      <c r="J78" s="98"/>
      <c r="K78" s="34" t="str">
        <f>IFERROR(IF(Table15[[#This Row],[Salary/Wages
Covered Period]]&gt;=100000,"N/A",IF(OR(Table15[[#This Row],[Salary/Wages
Covered Period]]/Table15[[#This Row],[Salary/Wages
Most Recent Quarter]]&gt;=0.75,Table15[[#This Row],[Salary/Wages
Most Recent Quarter]]=0),"No","Yes")),"N/A")</f>
        <v>N/A</v>
      </c>
      <c r="L78" s="83"/>
      <c r="M78" s="106"/>
      <c r="N78" s="106"/>
      <c r="O78" s="34" t="str">
        <f>IF(AND(Table15[[#This Row],[Salary/Wages
Feb. 15, 2020]]&lt;&gt;"",Table15[[#This Row],[Salary/Wages
Feb. 15 - Apr. 26, 2020]]&lt;&gt;"",Table15[[#This Row],[Reduced More Than 25%?]]="Yes"),IF(Table15[[#This Row],[Salary/Wages
Feb. 15 - Apr. 26, 2020]]&gt;=Table15[[#This Row],[Salary/Wages
Feb. 15, 2020]],"No","Yes"),"")</f>
        <v/>
      </c>
      <c r="P78" s="108"/>
      <c r="Q78">
        <f>IF(AND(Table15[[#This Row],[Reduction Occurred 
2/15-4/26?]]&lt;&gt;"No",Table15[[#This Row],[Salary/Wages on Dec. 31, 2020 or End of Covered Period]]&gt;=Table15[[#This Row],[Salary/Wages
Feb. 15, 2020]]),0,ROUND(Table15[[#This Row],[Salary/Wages
Most Recent Quarter]]*0.75,2)-Table15[[#This Row],[Salary/Wages
Covered Period]])</f>
        <v>0</v>
      </c>
    </row>
    <row r="79" spans="1:17" x14ac:dyDescent="0.3">
      <c r="A79" s="60"/>
      <c r="B79" s="32"/>
      <c r="C79" s="87"/>
      <c r="D79" s="103">
        <f>IF(AND(NOT(ISBLANK(Table15[[#This Row],[Employee''s Name]])),NOT(ISBLANK(Table15[[#This Row],[Cash Compensation]]))),IF(CoveredPeriod="","See Question 2",MIN(Table15[[#This Row],[Cash Compensation]],MaxSalary)),0)</f>
        <v>0</v>
      </c>
      <c r="E79" s="31"/>
      <c r="F7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79" s="96" t="str">
        <f>IFERROR(IF(Reduction="Yes",0,IF(Table15[[#This Row],[Employee''s Name]]&lt;&gt;"",IF(Table15[[#This Row],[Reduced More Than 25%?]]="No",0,IF(Table15[[#This Row],[Pay Method]]="Hourly",Q79*Table15[[#This Row],[Avg Hours Worked / Week
Most Recent Quarter]]*Weeks,IF(Table15[[#This Row],[Pay Method]]="Salary",Q79*Weeks/52,"Please Select Pay Method"))),"")),"")</f>
        <v/>
      </c>
      <c r="H79" s="32"/>
      <c r="I79" s="98" t="str">
        <f>IFERROR(IF(Table15[[#This Row],[Pay Method]]="Salary",Table15[[#This Row],[Adjusted Cash Compensation ($100,000 Limit)]]/Weeks*52,IF(Table15[[#This Row],[Pay Method]]="Hourly",Table15[[#This Row],[Adjusted Cash Compensation ($100,000 Limit)]]/Weeks/Table15[[#This Row],[Average Hours
Paid/Week]],"")),"")</f>
        <v/>
      </c>
      <c r="J79" s="98"/>
      <c r="K79" s="34" t="str">
        <f>IFERROR(IF(Table15[[#This Row],[Salary/Wages
Covered Period]]&gt;=100000,"N/A",IF(OR(Table15[[#This Row],[Salary/Wages
Covered Period]]/Table15[[#This Row],[Salary/Wages
Most Recent Quarter]]&gt;=0.75,Table15[[#This Row],[Salary/Wages
Most Recent Quarter]]=0),"No","Yes")),"N/A")</f>
        <v>N/A</v>
      </c>
      <c r="L79" s="83"/>
      <c r="M79" s="106"/>
      <c r="N79" s="106"/>
      <c r="O79" s="34" t="str">
        <f>IF(AND(Table15[[#This Row],[Salary/Wages
Feb. 15, 2020]]&lt;&gt;"",Table15[[#This Row],[Salary/Wages
Feb. 15 - Apr. 26, 2020]]&lt;&gt;"",Table15[[#This Row],[Reduced More Than 25%?]]="Yes"),IF(Table15[[#This Row],[Salary/Wages
Feb. 15 - Apr. 26, 2020]]&gt;=Table15[[#This Row],[Salary/Wages
Feb. 15, 2020]],"No","Yes"),"")</f>
        <v/>
      </c>
      <c r="P79" s="108"/>
      <c r="Q79">
        <f>IF(AND(Table15[[#This Row],[Reduction Occurred 
2/15-4/26?]]&lt;&gt;"No",Table15[[#This Row],[Salary/Wages on Dec. 31, 2020 or End of Covered Period]]&gt;=Table15[[#This Row],[Salary/Wages
Feb. 15, 2020]]),0,ROUND(Table15[[#This Row],[Salary/Wages
Most Recent Quarter]]*0.75,2)-Table15[[#This Row],[Salary/Wages
Covered Period]])</f>
        <v>0</v>
      </c>
    </row>
    <row r="80" spans="1:17" x14ac:dyDescent="0.3">
      <c r="A80" s="60"/>
      <c r="B80" s="32"/>
      <c r="C80" s="87"/>
      <c r="D80" s="103">
        <f>IF(AND(NOT(ISBLANK(Table15[[#This Row],[Employee''s Name]])),NOT(ISBLANK(Table15[[#This Row],[Cash Compensation]]))),IF(CoveredPeriod="","See Question 2",MIN(Table15[[#This Row],[Cash Compensation]],MaxSalary)),0)</f>
        <v>0</v>
      </c>
      <c r="E80" s="31"/>
      <c r="F8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0" s="96" t="str">
        <f>IFERROR(IF(Reduction="Yes",0,IF(Table15[[#This Row],[Employee''s Name]]&lt;&gt;"",IF(Table15[[#This Row],[Reduced More Than 25%?]]="No",0,IF(Table15[[#This Row],[Pay Method]]="Hourly",Q80*Table15[[#This Row],[Avg Hours Worked / Week
Most Recent Quarter]]*Weeks,IF(Table15[[#This Row],[Pay Method]]="Salary",Q80*Weeks/52,"Please Select Pay Method"))),"")),"")</f>
        <v/>
      </c>
      <c r="H80" s="32"/>
      <c r="I80" s="98" t="str">
        <f>IFERROR(IF(Table15[[#This Row],[Pay Method]]="Salary",Table15[[#This Row],[Adjusted Cash Compensation ($100,000 Limit)]]/Weeks*52,IF(Table15[[#This Row],[Pay Method]]="Hourly",Table15[[#This Row],[Adjusted Cash Compensation ($100,000 Limit)]]/Weeks/Table15[[#This Row],[Average Hours
Paid/Week]],"")),"")</f>
        <v/>
      </c>
      <c r="J80" s="98"/>
      <c r="K80" s="34" t="str">
        <f>IFERROR(IF(Table15[[#This Row],[Salary/Wages
Covered Period]]&gt;=100000,"N/A",IF(OR(Table15[[#This Row],[Salary/Wages
Covered Period]]/Table15[[#This Row],[Salary/Wages
Most Recent Quarter]]&gt;=0.75,Table15[[#This Row],[Salary/Wages
Most Recent Quarter]]=0),"No","Yes")),"N/A")</f>
        <v>N/A</v>
      </c>
      <c r="L80" s="83"/>
      <c r="M80" s="106"/>
      <c r="N80" s="106"/>
      <c r="O80" s="34" t="str">
        <f>IF(AND(Table15[[#This Row],[Salary/Wages
Feb. 15, 2020]]&lt;&gt;"",Table15[[#This Row],[Salary/Wages
Feb. 15 - Apr. 26, 2020]]&lt;&gt;"",Table15[[#This Row],[Reduced More Than 25%?]]="Yes"),IF(Table15[[#This Row],[Salary/Wages
Feb. 15 - Apr. 26, 2020]]&gt;=Table15[[#This Row],[Salary/Wages
Feb. 15, 2020]],"No","Yes"),"")</f>
        <v/>
      </c>
      <c r="P80" s="108"/>
      <c r="Q80">
        <f>IF(AND(Table15[[#This Row],[Reduction Occurred 
2/15-4/26?]]&lt;&gt;"No",Table15[[#This Row],[Salary/Wages on Dec. 31, 2020 or End of Covered Period]]&gt;=Table15[[#This Row],[Salary/Wages
Feb. 15, 2020]]),0,ROUND(Table15[[#This Row],[Salary/Wages
Most Recent Quarter]]*0.75,2)-Table15[[#This Row],[Salary/Wages
Covered Period]])</f>
        <v>0</v>
      </c>
    </row>
    <row r="81" spans="1:17" x14ac:dyDescent="0.3">
      <c r="A81" s="60"/>
      <c r="B81" s="32"/>
      <c r="C81" s="87"/>
      <c r="D81" s="103">
        <f>IF(AND(NOT(ISBLANK(Table15[[#This Row],[Employee''s Name]])),NOT(ISBLANK(Table15[[#This Row],[Cash Compensation]]))),IF(CoveredPeriod="","See Question 2",MIN(Table15[[#This Row],[Cash Compensation]],MaxSalary)),0)</f>
        <v>0</v>
      </c>
      <c r="E81" s="31"/>
      <c r="F8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1" s="96" t="str">
        <f>IFERROR(IF(Reduction="Yes",0,IF(Table15[[#This Row],[Employee''s Name]]&lt;&gt;"",IF(Table15[[#This Row],[Reduced More Than 25%?]]="No",0,IF(Table15[[#This Row],[Pay Method]]="Hourly",Q81*Table15[[#This Row],[Avg Hours Worked / Week
Most Recent Quarter]]*Weeks,IF(Table15[[#This Row],[Pay Method]]="Salary",Q81*Weeks/52,"Please Select Pay Method"))),"")),"")</f>
        <v/>
      </c>
      <c r="H81" s="32"/>
      <c r="I81" s="98" t="str">
        <f>IFERROR(IF(Table15[[#This Row],[Pay Method]]="Salary",Table15[[#This Row],[Adjusted Cash Compensation ($100,000 Limit)]]/Weeks*52,IF(Table15[[#This Row],[Pay Method]]="Hourly",Table15[[#This Row],[Adjusted Cash Compensation ($100,000 Limit)]]/Weeks/Table15[[#This Row],[Average Hours
Paid/Week]],"")),"")</f>
        <v/>
      </c>
      <c r="J81" s="98"/>
      <c r="K81" s="34" t="str">
        <f>IFERROR(IF(Table15[[#This Row],[Salary/Wages
Covered Period]]&gt;=100000,"N/A",IF(OR(Table15[[#This Row],[Salary/Wages
Covered Period]]/Table15[[#This Row],[Salary/Wages
Most Recent Quarter]]&gt;=0.75,Table15[[#This Row],[Salary/Wages
Most Recent Quarter]]=0),"No","Yes")),"N/A")</f>
        <v>N/A</v>
      </c>
      <c r="L81" s="83"/>
      <c r="M81" s="106"/>
      <c r="N81" s="106"/>
      <c r="O81" s="34" t="str">
        <f>IF(AND(Table15[[#This Row],[Salary/Wages
Feb. 15, 2020]]&lt;&gt;"",Table15[[#This Row],[Salary/Wages
Feb. 15 - Apr. 26, 2020]]&lt;&gt;"",Table15[[#This Row],[Reduced More Than 25%?]]="Yes"),IF(Table15[[#This Row],[Salary/Wages
Feb. 15 - Apr. 26, 2020]]&gt;=Table15[[#This Row],[Salary/Wages
Feb. 15, 2020]],"No","Yes"),"")</f>
        <v/>
      </c>
      <c r="P81" s="108"/>
      <c r="Q81">
        <f>IF(AND(Table15[[#This Row],[Reduction Occurred 
2/15-4/26?]]&lt;&gt;"No",Table15[[#This Row],[Salary/Wages on Dec. 31, 2020 or End of Covered Period]]&gt;=Table15[[#This Row],[Salary/Wages
Feb. 15, 2020]]),0,ROUND(Table15[[#This Row],[Salary/Wages
Most Recent Quarter]]*0.75,2)-Table15[[#This Row],[Salary/Wages
Covered Period]])</f>
        <v>0</v>
      </c>
    </row>
    <row r="82" spans="1:17" x14ac:dyDescent="0.3">
      <c r="A82" s="60"/>
      <c r="B82" s="32"/>
      <c r="C82" s="87"/>
      <c r="D82" s="103">
        <f>IF(AND(NOT(ISBLANK(Table15[[#This Row],[Employee''s Name]])),NOT(ISBLANK(Table15[[#This Row],[Cash Compensation]]))),IF(CoveredPeriod="","See Question 2",MIN(Table15[[#This Row],[Cash Compensation]],MaxSalary)),0)</f>
        <v>0</v>
      </c>
      <c r="E82" s="31"/>
      <c r="F8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2" s="96" t="str">
        <f>IFERROR(IF(Reduction="Yes",0,IF(Table15[[#This Row],[Employee''s Name]]&lt;&gt;"",IF(Table15[[#This Row],[Reduced More Than 25%?]]="No",0,IF(Table15[[#This Row],[Pay Method]]="Hourly",Q82*Table15[[#This Row],[Avg Hours Worked / Week
Most Recent Quarter]]*Weeks,IF(Table15[[#This Row],[Pay Method]]="Salary",Q82*Weeks/52,"Please Select Pay Method"))),"")),"")</f>
        <v/>
      </c>
      <c r="H82" s="32"/>
      <c r="I82" s="98" t="str">
        <f>IFERROR(IF(Table15[[#This Row],[Pay Method]]="Salary",Table15[[#This Row],[Adjusted Cash Compensation ($100,000 Limit)]]/Weeks*52,IF(Table15[[#This Row],[Pay Method]]="Hourly",Table15[[#This Row],[Adjusted Cash Compensation ($100,000 Limit)]]/Weeks/Table15[[#This Row],[Average Hours
Paid/Week]],"")),"")</f>
        <v/>
      </c>
      <c r="J82" s="98"/>
      <c r="K82" s="34" t="str">
        <f>IFERROR(IF(Table15[[#This Row],[Salary/Wages
Covered Period]]&gt;=100000,"N/A",IF(OR(Table15[[#This Row],[Salary/Wages
Covered Period]]/Table15[[#This Row],[Salary/Wages
Most Recent Quarter]]&gt;=0.75,Table15[[#This Row],[Salary/Wages
Most Recent Quarter]]=0),"No","Yes")),"N/A")</f>
        <v>N/A</v>
      </c>
      <c r="L82" s="83"/>
      <c r="M82" s="106"/>
      <c r="N82" s="106"/>
      <c r="O82" s="34" t="str">
        <f>IF(AND(Table15[[#This Row],[Salary/Wages
Feb. 15, 2020]]&lt;&gt;"",Table15[[#This Row],[Salary/Wages
Feb. 15 - Apr. 26, 2020]]&lt;&gt;"",Table15[[#This Row],[Reduced More Than 25%?]]="Yes"),IF(Table15[[#This Row],[Salary/Wages
Feb. 15 - Apr. 26, 2020]]&gt;=Table15[[#This Row],[Salary/Wages
Feb. 15, 2020]],"No","Yes"),"")</f>
        <v/>
      </c>
      <c r="P82" s="108"/>
      <c r="Q82">
        <f>IF(AND(Table15[[#This Row],[Reduction Occurred 
2/15-4/26?]]&lt;&gt;"No",Table15[[#This Row],[Salary/Wages on Dec. 31, 2020 or End of Covered Period]]&gt;=Table15[[#This Row],[Salary/Wages
Feb. 15, 2020]]),0,ROUND(Table15[[#This Row],[Salary/Wages
Most Recent Quarter]]*0.75,2)-Table15[[#This Row],[Salary/Wages
Covered Period]])</f>
        <v>0</v>
      </c>
    </row>
    <row r="83" spans="1:17" x14ac:dyDescent="0.3">
      <c r="A83" s="60"/>
      <c r="B83" s="32"/>
      <c r="C83" s="87"/>
      <c r="D83" s="103">
        <f>IF(AND(NOT(ISBLANK(Table15[[#This Row],[Employee''s Name]])),NOT(ISBLANK(Table15[[#This Row],[Cash Compensation]]))),IF(CoveredPeriod="","See Question 2",MIN(Table15[[#This Row],[Cash Compensation]],MaxSalary)),0)</f>
        <v>0</v>
      </c>
      <c r="E83" s="31"/>
      <c r="F8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3" s="96" t="str">
        <f>IFERROR(IF(Reduction="Yes",0,IF(Table15[[#This Row],[Employee''s Name]]&lt;&gt;"",IF(Table15[[#This Row],[Reduced More Than 25%?]]="No",0,IF(Table15[[#This Row],[Pay Method]]="Hourly",Q83*Table15[[#This Row],[Avg Hours Worked / Week
Most Recent Quarter]]*Weeks,IF(Table15[[#This Row],[Pay Method]]="Salary",Q83*Weeks/52,"Please Select Pay Method"))),"")),"")</f>
        <v/>
      </c>
      <c r="H83" s="32"/>
      <c r="I83" s="98" t="str">
        <f>IFERROR(IF(Table15[[#This Row],[Pay Method]]="Salary",Table15[[#This Row],[Adjusted Cash Compensation ($100,000 Limit)]]/Weeks*52,IF(Table15[[#This Row],[Pay Method]]="Hourly",Table15[[#This Row],[Adjusted Cash Compensation ($100,000 Limit)]]/Weeks/Table15[[#This Row],[Average Hours
Paid/Week]],"")),"")</f>
        <v/>
      </c>
      <c r="J83" s="98"/>
      <c r="K83" s="34" t="str">
        <f>IFERROR(IF(Table15[[#This Row],[Salary/Wages
Covered Period]]&gt;=100000,"N/A",IF(OR(Table15[[#This Row],[Salary/Wages
Covered Period]]/Table15[[#This Row],[Salary/Wages
Most Recent Quarter]]&gt;=0.75,Table15[[#This Row],[Salary/Wages
Most Recent Quarter]]=0),"No","Yes")),"N/A")</f>
        <v>N/A</v>
      </c>
      <c r="L83" s="83"/>
      <c r="M83" s="106"/>
      <c r="N83" s="106"/>
      <c r="O83" s="34" t="str">
        <f>IF(AND(Table15[[#This Row],[Salary/Wages
Feb. 15, 2020]]&lt;&gt;"",Table15[[#This Row],[Salary/Wages
Feb. 15 - Apr. 26, 2020]]&lt;&gt;"",Table15[[#This Row],[Reduced More Than 25%?]]="Yes"),IF(Table15[[#This Row],[Salary/Wages
Feb. 15 - Apr. 26, 2020]]&gt;=Table15[[#This Row],[Salary/Wages
Feb. 15, 2020]],"No","Yes"),"")</f>
        <v/>
      </c>
      <c r="P83" s="108"/>
      <c r="Q83">
        <f>IF(AND(Table15[[#This Row],[Reduction Occurred 
2/15-4/26?]]&lt;&gt;"No",Table15[[#This Row],[Salary/Wages on Dec. 31, 2020 or End of Covered Period]]&gt;=Table15[[#This Row],[Salary/Wages
Feb. 15, 2020]]),0,ROUND(Table15[[#This Row],[Salary/Wages
Most Recent Quarter]]*0.75,2)-Table15[[#This Row],[Salary/Wages
Covered Period]])</f>
        <v>0</v>
      </c>
    </row>
    <row r="84" spans="1:17" x14ac:dyDescent="0.3">
      <c r="A84" s="60"/>
      <c r="B84" s="32"/>
      <c r="C84" s="87"/>
      <c r="D84" s="103">
        <f>IF(AND(NOT(ISBLANK(Table15[[#This Row],[Employee''s Name]])),NOT(ISBLANK(Table15[[#This Row],[Cash Compensation]]))),IF(CoveredPeriod="","See Question 2",MIN(Table15[[#This Row],[Cash Compensation]],MaxSalary)),0)</f>
        <v>0</v>
      </c>
      <c r="E84" s="31"/>
      <c r="F8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4" s="96" t="str">
        <f>IFERROR(IF(Reduction="Yes",0,IF(Table15[[#This Row],[Employee''s Name]]&lt;&gt;"",IF(Table15[[#This Row],[Reduced More Than 25%?]]="No",0,IF(Table15[[#This Row],[Pay Method]]="Hourly",Q84*Table15[[#This Row],[Avg Hours Worked / Week
Most Recent Quarter]]*Weeks,IF(Table15[[#This Row],[Pay Method]]="Salary",Q84*Weeks/52,"Please Select Pay Method"))),"")),"")</f>
        <v/>
      </c>
      <c r="H84" s="32"/>
      <c r="I84" s="98" t="str">
        <f>IFERROR(IF(Table15[[#This Row],[Pay Method]]="Salary",Table15[[#This Row],[Adjusted Cash Compensation ($100,000 Limit)]]/Weeks*52,IF(Table15[[#This Row],[Pay Method]]="Hourly",Table15[[#This Row],[Adjusted Cash Compensation ($100,000 Limit)]]/Weeks/Table15[[#This Row],[Average Hours
Paid/Week]],"")),"")</f>
        <v/>
      </c>
      <c r="J84" s="98"/>
      <c r="K84" s="34" t="str">
        <f>IFERROR(IF(Table15[[#This Row],[Salary/Wages
Covered Period]]&gt;=100000,"N/A",IF(OR(Table15[[#This Row],[Salary/Wages
Covered Period]]/Table15[[#This Row],[Salary/Wages
Most Recent Quarter]]&gt;=0.75,Table15[[#This Row],[Salary/Wages
Most Recent Quarter]]=0),"No","Yes")),"N/A")</f>
        <v>N/A</v>
      </c>
      <c r="L84" s="83"/>
      <c r="M84" s="106"/>
      <c r="N84" s="106"/>
      <c r="O84" s="34" t="str">
        <f>IF(AND(Table15[[#This Row],[Salary/Wages
Feb. 15, 2020]]&lt;&gt;"",Table15[[#This Row],[Salary/Wages
Feb. 15 - Apr. 26, 2020]]&lt;&gt;"",Table15[[#This Row],[Reduced More Than 25%?]]="Yes"),IF(Table15[[#This Row],[Salary/Wages
Feb. 15 - Apr. 26, 2020]]&gt;=Table15[[#This Row],[Salary/Wages
Feb. 15, 2020]],"No","Yes"),"")</f>
        <v/>
      </c>
      <c r="P84" s="108"/>
      <c r="Q84">
        <f>IF(AND(Table15[[#This Row],[Reduction Occurred 
2/15-4/26?]]&lt;&gt;"No",Table15[[#This Row],[Salary/Wages on Dec. 31, 2020 or End of Covered Period]]&gt;=Table15[[#This Row],[Salary/Wages
Feb. 15, 2020]]),0,ROUND(Table15[[#This Row],[Salary/Wages
Most Recent Quarter]]*0.75,2)-Table15[[#This Row],[Salary/Wages
Covered Period]])</f>
        <v>0</v>
      </c>
    </row>
    <row r="85" spans="1:17" x14ac:dyDescent="0.3">
      <c r="A85" s="60"/>
      <c r="B85" s="32"/>
      <c r="C85" s="87"/>
      <c r="D85" s="103">
        <f>IF(AND(NOT(ISBLANK(Table15[[#This Row],[Employee''s Name]])),NOT(ISBLANK(Table15[[#This Row],[Cash Compensation]]))),IF(CoveredPeriod="","See Question 2",MIN(Table15[[#This Row],[Cash Compensation]],MaxSalary)),0)</f>
        <v>0</v>
      </c>
      <c r="E85" s="31"/>
      <c r="F8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5" s="96" t="str">
        <f>IFERROR(IF(Reduction="Yes",0,IF(Table15[[#This Row],[Employee''s Name]]&lt;&gt;"",IF(Table15[[#This Row],[Reduced More Than 25%?]]="No",0,IF(Table15[[#This Row],[Pay Method]]="Hourly",Q85*Table15[[#This Row],[Avg Hours Worked / Week
Most Recent Quarter]]*Weeks,IF(Table15[[#This Row],[Pay Method]]="Salary",Q85*Weeks/52,"Please Select Pay Method"))),"")),"")</f>
        <v/>
      </c>
      <c r="H85" s="32"/>
      <c r="I85" s="98" t="str">
        <f>IFERROR(IF(Table15[[#This Row],[Pay Method]]="Salary",Table15[[#This Row],[Adjusted Cash Compensation ($100,000 Limit)]]/Weeks*52,IF(Table15[[#This Row],[Pay Method]]="Hourly",Table15[[#This Row],[Adjusted Cash Compensation ($100,000 Limit)]]/Weeks/Table15[[#This Row],[Average Hours
Paid/Week]],"")),"")</f>
        <v/>
      </c>
      <c r="J85" s="98"/>
      <c r="K85" s="34" t="str">
        <f>IFERROR(IF(Table15[[#This Row],[Salary/Wages
Covered Period]]&gt;=100000,"N/A",IF(OR(Table15[[#This Row],[Salary/Wages
Covered Period]]/Table15[[#This Row],[Salary/Wages
Most Recent Quarter]]&gt;=0.75,Table15[[#This Row],[Salary/Wages
Most Recent Quarter]]=0),"No","Yes")),"N/A")</f>
        <v>N/A</v>
      </c>
      <c r="L85" s="83"/>
      <c r="M85" s="106"/>
      <c r="N85" s="106"/>
      <c r="O85" s="34" t="str">
        <f>IF(AND(Table15[[#This Row],[Salary/Wages
Feb. 15, 2020]]&lt;&gt;"",Table15[[#This Row],[Salary/Wages
Feb. 15 - Apr. 26, 2020]]&lt;&gt;"",Table15[[#This Row],[Reduced More Than 25%?]]="Yes"),IF(Table15[[#This Row],[Salary/Wages
Feb. 15 - Apr. 26, 2020]]&gt;=Table15[[#This Row],[Salary/Wages
Feb. 15, 2020]],"No","Yes"),"")</f>
        <v/>
      </c>
      <c r="P85" s="108"/>
      <c r="Q85">
        <f>IF(AND(Table15[[#This Row],[Reduction Occurred 
2/15-4/26?]]&lt;&gt;"No",Table15[[#This Row],[Salary/Wages on Dec. 31, 2020 or End of Covered Period]]&gt;=Table15[[#This Row],[Salary/Wages
Feb. 15, 2020]]),0,ROUND(Table15[[#This Row],[Salary/Wages
Most Recent Quarter]]*0.75,2)-Table15[[#This Row],[Salary/Wages
Covered Period]])</f>
        <v>0</v>
      </c>
    </row>
    <row r="86" spans="1:17" x14ac:dyDescent="0.3">
      <c r="A86" s="60"/>
      <c r="B86" s="32"/>
      <c r="C86" s="87"/>
      <c r="D86" s="103">
        <f>IF(AND(NOT(ISBLANK(Table15[[#This Row],[Employee''s Name]])),NOT(ISBLANK(Table15[[#This Row],[Cash Compensation]]))),IF(CoveredPeriod="","See Question 2",MIN(Table15[[#This Row],[Cash Compensation]],MaxSalary)),0)</f>
        <v>0</v>
      </c>
      <c r="E86" s="31"/>
      <c r="F8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6" s="96" t="str">
        <f>IFERROR(IF(Reduction="Yes",0,IF(Table15[[#This Row],[Employee''s Name]]&lt;&gt;"",IF(Table15[[#This Row],[Reduced More Than 25%?]]="No",0,IF(Table15[[#This Row],[Pay Method]]="Hourly",Q86*Table15[[#This Row],[Avg Hours Worked / Week
Most Recent Quarter]]*Weeks,IF(Table15[[#This Row],[Pay Method]]="Salary",Q86*Weeks/52,"Please Select Pay Method"))),"")),"")</f>
        <v/>
      </c>
      <c r="H86" s="32"/>
      <c r="I86" s="98" t="str">
        <f>IFERROR(IF(Table15[[#This Row],[Pay Method]]="Salary",Table15[[#This Row],[Adjusted Cash Compensation ($100,000 Limit)]]/Weeks*52,IF(Table15[[#This Row],[Pay Method]]="Hourly",Table15[[#This Row],[Adjusted Cash Compensation ($100,000 Limit)]]/Weeks/Table15[[#This Row],[Average Hours
Paid/Week]],"")),"")</f>
        <v/>
      </c>
      <c r="J86" s="98"/>
      <c r="K86" s="34" t="str">
        <f>IFERROR(IF(Table15[[#This Row],[Salary/Wages
Covered Period]]&gt;=100000,"N/A",IF(OR(Table15[[#This Row],[Salary/Wages
Covered Period]]/Table15[[#This Row],[Salary/Wages
Most Recent Quarter]]&gt;=0.75,Table15[[#This Row],[Salary/Wages
Most Recent Quarter]]=0),"No","Yes")),"N/A")</f>
        <v>N/A</v>
      </c>
      <c r="L86" s="83"/>
      <c r="M86" s="106"/>
      <c r="N86" s="106"/>
      <c r="O86" s="34" t="str">
        <f>IF(AND(Table15[[#This Row],[Salary/Wages
Feb. 15, 2020]]&lt;&gt;"",Table15[[#This Row],[Salary/Wages
Feb. 15 - Apr. 26, 2020]]&lt;&gt;"",Table15[[#This Row],[Reduced More Than 25%?]]="Yes"),IF(Table15[[#This Row],[Salary/Wages
Feb. 15 - Apr. 26, 2020]]&gt;=Table15[[#This Row],[Salary/Wages
Feb. 15, 2020]],"No","Yes"),"")</f>
        <v/>
      </c>
      <c r="P86" s="108"/>
      <c r="Q86">
        <f>IF(AND(Table15[[#This Row],[Reduction Occurred 
2/15-4/26?]]&lt;&gt;"No",Table15[[#This Row],[Salary/Wages on Dec. 31, 2020 or End of Covered Period]]&gt;=Table15[[#This Row],[Salary/Wages
Feb. 15, 2020]]),0,ROUND(Table15[[#This Row],[Salary/Wages
Most Recent Quarter]]*0.75,2)-Table15[[#This Row],[Salary/Wages
Covered Period]])</f>
        <v>0</v>
      </c>
    </row>
    <row r="87" spans="1:17" x14ac:dyDescent="0.3">
      <c r="A87" s="60"/>
      <c r="B87" s="32"/>
      <c r="C87" s="87"/>
      <c r="D87" s="103">
        <f>IF(AND(NOT(ISBLANK(Table15[[#This Row],[Employee''s Name]])),NOT(ISBLANK(Table15[[#This Row],[Cash Compensation]]))),IF(CoveredPeriod="","See Question 2",MIN(Table15[[#This Row],[Cash Compensation]],MaxSalary)),0)</f>
        <v>0</v>
      </c>
      <c r="E87" s="31"/>
      <c r="F8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7" s="96" t="str">
        <f>IFERROR(IF(Reduction="Yes",0,IF(Table15[[#This Row],[Employee''s Name]]&lt;&gt;"",IF(Table15[[#This Row],[Reduced More Than 25%?]]="No",0,IF(Table15[[#This Row],[Pay Method]]="Hourly",Q87*Table15[[#This Row],[Avg Hours Worked / Week
Most Recent Quarter]]*Weeks,IF(Table15[[#This Row],[Pay Method]]="Salary",Q87*Weeks/52,"Please Select Pay Method"))),"")),"")</f>
        <v/>
      </c>
      <c r="H87" s="32"/>
      <c r="I87" s="98" t="str">
        <f>IFERROR(IF(Table15[[#This Row],[Pay Method]]="Salary",Table15[[#This Row],[Adjusted Cash Compensation ($100,000 Limit)]]/Weeks*52,IF(Table15[[#This Row],[Pay Method]]="Hourly",Table15[[#This Row],[Adjusted Cash Compensation ($100,000 Limit)]]/Weeks/Table15[[#This Row],[Average Hours
Paid/Week]],"")),"")</f>
        <v/>
      </c>
      <c r="J87" s="98"/>
      <c r="K87" s="34" t="str">
        <f>IFERROR(IF(Table15[[#This Row],[Salary/Wages
Covered Period]]&gt;=100000,"N/A",IF(OR(Table15[[#This Row],[Salary/Wages
Covered Period]]/Table15[[#This Row],[Salary/Wages
Most Recent Quarter]]&gt;=0.75,Table15[[#This Row],[Salary/Wages
Most Recent Quarter]]=0),"No","Yes")),"N/A")</f>
        <v>N/A</v>
      </c>
      <c r="L87" s="83"/>
      <c r="M87" s="106"/>
      <c r="N87" s="106"/>
      <c r="O87" s="34" t="str">
        <f>IF(AND(Table15[[#This Row],[Salary/Wages
Feb. 15, 2020]]&lt;&gt;"",Table15[[#This Row],[Salary/Wages
Feb. 15 - Apr. 26, 2020]]&lt;&gt;"",Table15[[#This Row],[Reduced More Than 25%?]]="Yes"),IF(Table15[[#This Row],[Salary/Wages
Feb. 15 - Apr. 26, 2020]]&gt;=Table15[[#This Row],[Salary/Wages
Feb. 15, 2020]],"No","Yes"),"")</f>
        <v/>
      </c>
      <c r="P87" s="108"/>
      <c r="Q87">
        <f>IF(AND(Table15[[#This Row],[Reduction Occurred 
2/15-4/26?]]&lt;&gt;"No",Table15[[#This Row],[Salary/Wages on Dec. 31, 2020 or End of Covered Period]]&gt;=Table15[[#This Row],[Salary/Wages
Feb. 15, 2020]]),0,ROUND(Table15[[#This Row],[Salary/Wages
Most Recent Quarter]]*0.75,2)-Table15[[#This Row],[Salary/Wages
Covered Period]])</f>
        <v>0</v>
      </c>
    </row>
    <row r="88" spans="1:17" x14ac:dyDescent="0.3">
      <c r="A88" s="60"/>
      <c r="B88" s="32"/>
      <c r="C88" s="87"/>
      <c r="D88" s="103">
        <f>IF(AND(NOT(ISBLANK(Table15[[#This Row],[Employee''s Name]])),NOT(ISBLANK(Table15[[#This Row],[Cash Compensation]]))),IF(CoveredPeriod="","See Question 2",MIN(Table15[[#This Row],[Cash Compensation]],MaxSalary)),0)</f>
        <v>0</v>
      </c>
      <c r="E88" s="31"/>
      <c r="F8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8" s="96" t="str">
        <f>IFERROR(IF(Reduction="Yes",0,IF(Table15[[#This Row],[Employee''s Name]]&lt;&gt;"",IF(Table15[[#This Row],[Reduced More Than 25%?]]="No",0,IF(Table15[[#This Row],[Pay Method]]="Hourly",Q88*Table15[[#This Row],[Avg Hours Worked / Week
Most Recent Quarter]]*Weeks,IF(Table15[[#This Row],[Pay Method]]="Salary",Q88*Weeks/52,"Please Select Pay Method"))),"")),"")</f>
        <v/>
      </c>
      <c r="H88" s="32"/>
      <c r="I88" s="98" t="str">
        <f>IFERROR(IF(Table15[[#This Row],[Pay Method]]="Salary",Table15[[#This Row],[Adjusted Cash Compensation ($100,000 Limit)]]/Weeks*52,IF(Table15[[#This Row],[Pay Method]]="Hourly",Table15[[#This Row],[Adjusted Cash Compensation ($100,000 Limit)]]/Weeks/Table15[[#This Row],[Average Hours
Paid/Week]],"")),"")</f>
        <v/>
      </c>
      <c r="J88" s="98"/>
      <c r="K88" s="34" t="str">
        <f>IFERROR(IF(Table15[[#This Row],[Salary/Wages
Covered Period]]&gt;=100000,"N/A",IF(OR(Table15[[#This Row],[Salary/Wages
Covered Period]]/Table15[[#This Row],[Salary/Wages
Most Recent Quarter]]&gt;=0.75,Table15[[#This Row],[Salary/Wages
Most Recent Quarter]]=0),"No","Yes")),"N/A")</f>
        <v>N/A</v>
      </c>
      <c r="L88" s="83"/>
      <c r="M88" s="106"/>
      <c r="N88" s="106"/>
      <c r="O88" s="34" t="str">
        <f>IF(AND(Table15[[#This Row],[Salary/Wages
Feb. 15, 2020]]&lt;&gt;"",Table15[[#This Row],[Salary/Wages
Feb. 15 - Apr. 26, 2020]]&lt;&gt;"",Table15[[#This Row],[Reduced More Than 25%?]]="Yes"),IF(Table15[[#This Row],[Salary/Wages
Feb. 15 - Apr. 26, 2020]]&gt;=Table15[[#This Row],[Salary/Wages
Feb. 15, 2020]],"No","Yes"),"")</f>
        <v/>
      </c>
      <c r="P88" s="108"/>
      <c r="Q88">
        <f>IF(AND(Table15[[#This Row],[Reduction Occurred 
2/15-4/26?]]&lt;&gt;"No",Table15[[#This Row],[Salary/Wages on Dec. 31, 2020 or End of Covered Period]]&gt;=Table15[[#This Row],[Salary/Wages
Feb. 15, 2020]]),0,ROUND(Table15[[#This Row],[Salary/Wages
Most Recent Quarter]]*0.75,2)-Table15[[#This Row],[Salary/Wages
Covered Period]])</f>
        <v>0</v>
      </c>
    </row>
    <row r="89" spans="1:17" x14ac:dyDescent="0.3">
      <c r="A89" s="60"/>
      <c r="B89" s="32"/>
      <c r="C89" s="87"/>
      <c r="D89" s="103">
        <f>IF(AND(NOT(ISBLANK(Table15[[#This Row],[Employee''s Name]])),NOT(ISBLANK(Table15[[#This Row],[Cash Compensation]]))),IF(CoveredPeriod="","See Question 2",MIN(Table15[[#This Row],[Cash Compensation]],MaxSalary)),0)</f>
        <v>0</v>
      </c>
      <c r="E89" s="31"/>
      <c r="F8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89" s="96" t="str">
        <f>IFERROR(IF(Reduction="Yes",0,IF(Table15[[#This Row],[Employee''s Name]]&lt;&gt;"",IF(Table15[[#This Row],[Reduced More Than 25%?]]="No",0,IF(Table15[[#This Row],[Pay Method]]="Hourly",Q89*Table15[[#This Row],[Avg Hours Worked / Week
Most Recent Quarter]]*Weeks,IF(Table15[[#This Row],[Pay Method]]="Salary",Q89*Weeks/52,"Please Select Pay Method"))),"")),"")</f>
        <v/>
      </c>
      <c r="H89" s="32"/>
      <c r="I89" s="98" t="str">
        <f>IFERROR(IF(Table15[[#This Row],[Pay Method]]="Salary",Table15[[#This Row],[Adjusted Cash Compensation ($100,000 Limit)]]/Weeks*52,IF(Table15[[#This Row],[Pay Method]]="Hourly",Table15[[#This Row],[Adjusted Cash Compensation ($100,000 Limit)]]/Weeks/Table15[[#This Row],[Average Hours
Paid/Week]],"")),"")</f>
        <v/>
      </c>
      <c r="J89" s="98"/>
      <c r="K89" s="34" t="str">
        <f>IFERROR(IF(Table15[[#This Row],[Salary/Wages
Covered Period]]&gt;=100000,"N/A",IF(OR(Table15[[#This Row],[Salary/Wages
Covered Period]]/Table15[[#This Row],[Salary/Wages
Most Recent Quarter]]&gt;=0.75,Table15[[#This Row],[Salary/Wages
Most Recent Quarter]]=0),"No","Yes")),"N/A")</f>
        <v>N/A</v>
      </c>
      <c r="L89" s="83"/>
      <c r="M89" s="106"/>
      <c r="N89" s="106"/>
      <c r="O89" s="34" t="str">
        <f>IF(AND(Table15[[#This Row],[Salary/Wages
Feb. 15, 2020]]&lt;&gt;"",Table15[[#This Row],[Salary/Wages
Feb. 15 - Apr. 26, 2020]]&lt;&gt;"",Table15[[#This Row],[Reduced More Than 25%?]]="Yes"),IF(Table15[[#This Row],[Salary/Wages
Feb. 15 - Apr. 26, 2020]]&gt;=Table15[[#This Row],[Salary/Wages
Feb. 15, 2020]],"No","Yes"),"")</f>
        <v/>
      </c>
      <c r="P89" s="108"/>
      <c r="Q89">
        <f>IF(AND(Table15[[#This Row],[Reduction Occurred 
2/15-4/26?]]&lt;&gt;"No",Table15[[#This Row],[Salary/Wages on Dec. 31, 2020 or End of Covered Period]]&gt;=Table15[[#This Row],[Salary/Wages
Feb. 15, 2020]]),0,ROUND(Table15[[#This Row],[Salary/Wages
Most Recent Quarter]]*0.75,2)-Table15[[#This Row],[Salary/Wages
Covered Period]])</f>
        <v>0</v>
      </c>
    </row>
    <row r="90" spans="1:17" x14ac:dyDescent="0.3">
      <c r="A90" s="60"/>
      <c r="B90" s="32"/>
      <c r="C90" s="87"/>
      <c r="D90" s="103">
        <f>IF(AND(NOT(ISBLANK(Table15[[#This Row],[Employee''s Name]])),NOT(ISBLANK(Table15[[#This Row],[Cash Compensation]]))),IF(CoveredPeriod="","See Question 2",MIN(Table15[[#This Row],[Cash Compensation]],MaxSalary)),0)</f>
        <v>0</v>
      </c>
      <c r="E90" s="31"/>
      <c r="F9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0" s="96" t="str">
        <f>IFERROR(IF(Reduction="Yes",0,IF(Table15[[#This Row],[Employee''s Name]]&lt;&gt;"",IF(Table15[[#This Row],[Reduced More Than 25%?]]="No",0,IF(Table15[[#This Row],[Pay Method]]="Hourly",Q90*Table15[[#This Row],[Avg Hours Worked / Week
Most Recent Quarter]]*Weeks,IF(Table15[[#This Row],[Pay Method]]="Salary",Q90*Weeks/52,"Please Select Pay Method"))),"")),"")</f>
        <v/>
      </c>
      <c r="H90" s="32"/>
      <c r="I90" s="98" t="str">
        <f>IFERROR(IF(Table15[[#This Row],[Pay Method]]="Salary",Table15[[#This Row],[Adjusted Cash Compensation ($100,000 Limit)]]/Weeks*52,IF(Table15[[#This Row],[Pay Method]]="Hourly",Table15[[#This Row],[Adjusted Cash Compensation ($100,000 Limit)]]/Weeks/Table15[[#This Row],[Average Hours
Paid/Week]],"")),"")</f>
        <v/>
      </c>
      <c r="J90" s="98"/>
      <c r="K90" s="34" t="str">
        <f>IFERROR(IF(Table15[[#This Row],[Salary/Wages
Covered Period]]&gt;=100000,"N/A",IF(OR(Table15[[#This Row],[Salary/Wages
Covered Period]]/Table15[[#This Row],[Salary/Wages
Most Recent Quarter]]&gt;=0.75,Table15[[#This Row],[Salary/Wages
Most Recent Quarter]]=0),"No","Yes")),"N/A")</f>
        <v>N/A</v>
      </c>
      <c r="L90" s="83"/>
      <c r="M90" s="106"/>
      <c r="N90" s="106"/>
      <c r="O90" s="34" t="str">
        <f>IF(AND(Table15[[#This Row],[Salary/Wages
Feb. 15, 2020]]&lt;&gt;"",Table15[[#This Row],[Salary/Wages
Feb. 15 - Apr. 26, 2020]]&lt;&gt;"",Table15[[#This Row],[Reduced More Than 25%?]]="Yes"),IF(Table15[[#This Row],[Salary/Wages
Feb. 15 - Apr. 26, 2020]]&gt;=Table15[[#This Row],[Salary/Wages
Feb. 15, 2020]],"No","Yes"),"")</f>
        <v/>
      </c>
      <c r="P90" s="108"/>
      <c r="Q90">
        <f>IF(AND(Table15[[#This Row],[Reduction Occurred 
2/15-4/26?]]&lt;&gt;"No",Table15[[#This Row],[Salary/Wages on Dec. 31, 2020 or End of Covered Period]]&gt;=Table15[[#This Row],[Salary/Wages
Feb. 15, 2020]]),0,ROUND(Table15[[#This Row],[Salary/Wages
Most Recent Quarter]]*0.75,2)-Table15[[#This Row],[Salary/Wages
Covered Period]])</f>
        <v>0</v>
      </c>
    </row>
    <row r="91" spans="1:17" x14ac:dyDescent="0.3">
      <c r="A91" s="60"/>
      <c r="B91" s="32"/>
      <c r="C91" s="87"/>
      <c r="D91" s="103">
        <f>IF(AND(NOT(ISBLANK(Table15[[#This Row],[Employee''s Name]])),NOT(ISBLANK(Table15[[#This Row],[Cash Compensation]]))),IF(CoveredPeriod="","See Question 2",MIN(Table15[[#This Row],[Cash Compensation]],MaxSalary)),0)</f>
        <v>0</v>
      </c>
      <c r="E91" s="31"/>
      <c r="F9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1" s="96" t="str">
        <f>IFERROR(IF(Reduction="Yes",0,IF(Table15[[#This Row],[Employee''s Name]]&lt;&gt;"",IF(Table15[[#This Row],[Reduced More Than 25%?]]="No",0,IF(Table15[[#This Row],[Pay Method]]="Hourly",Q91*Table15[[#This Row],[Avg Hours Worked / Week
Most Recent Quarter]]*Weeks,IF(Table15[[#This Row],[Pay Method]]="Salary",Q91*Weeks/52,"Please Select Pay Method"))),"")),"")</f>
        <v/>
      </c>
      <c r="H91" s="32"/>
      <c r="I91" s="98" t="str">
        <f>IFERROR(IF(Table15[[#This Row],[Pay Method]]="Salary",Table15[[#This Row],[Adjusted Cash Compensation ($100,000 Limit)]]/Weeks*52,IF(Table15[[#This Row],[Pay Method]]="Hourly",Table15[[#This Row],[Adjusted Cash Compensation ($100,000 Limit)]]/Weeks/Table15[[#This Row],[Average Hours
Paid/Week]],"")),"")</f>
        <v/>
      </c>
      <c r="J91" s="98"/>
      <c r="K91" s="34" t="str">
        <f>IFERROR(IF(Table15[[#This Row],[Salary/Wages
Covered Period]]&gt;=100000,"N/A",IF(OR(Table15[[#This Row],[Salary/Wages
Covered Period]]/Table15[[#This Row],[Salary/Wages
Most Recent Quarter]]&gt;=0.75,Table15[[#This Row],[Salary/Wages
Most Recent Quarter]]=0),"No","Yes")),"N/A")</f>
        <v>N/A</v>
      </c>
      <c r="L91" s="83"/>
      <c r="M91" s="106"/>
      <c r="N91" s="106"/>
      <c r="O91" s="34" t="str">
        <f>IF(AND(Table15[[#This Row],[Salary/Wages
Feb. 15, 2020]]&lt;&gt;"",Table15[[#This Row],[Salary/Wages
Feb. 15 - Apr. 26, 2020]]&lt;&gt;"",Table15[[#This Row],[Reduced More Than 25%?]]="Yes"),IF(Table15[[#This Row],[Salary/Wages
Feb. 15 - Apr. 26, 2020]]&gt;=Table15[[#This Row],[Salary/Wages
Feb. 15, 2020]],"No","Yes"),"")</f>
        <v/>
      </c>
      <c r="P91" s="108"/>
      <c r="Q91">
        <f>IF(AND(Table15[[#This Row],[Reduction Occurred 
2/15-4/26?]]&lt;&gt;"No",Table15[[#This Row],[Salary/Wages on Dec. 31, 2020 or End of Covered Period]]&gt;=Table15[[#This Row],[Salary/Wages
Feb. 15, 2020]]),0,ROUND(Table15[[#This Row],[Salary/Wages
Most Recent Quarter]]*0.75,2)-Table15[[#This Row],[Salary/Wages
Covered Period]])</f>
        <v>0</v>
      </c>
    </row>
    <row r="92" spans="1:17" x14ac:dyDescent="0.3">
      <c r="A92" s="60"/>
      <c r="B92" s="32"/>
      <c r="C92" s="87"/>
      <c r="D92" s="103">
        <f>IF(AND(NOT(ISBLANK(Table15[[#This Row],[Employee''s Name]])),NOT(ISBLANK(Table15[[#This Row],[Cash Compensation]]))),IF(CoveredPeriod="","See Question 2",MIN(Table15[[#This Row],[Cash Compensation]],MaxSalary)),0)</f>
        <v>0</v>
      </c>
      <c r="E92" s="31"/>
      <c r="F9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2" s="96" t="str">
        <f>IFERROR(IF(Reduction="Yes",0,IF(Table15[[#This Row],[Employee''s Name]]&lt;&gt;"",IF(Table15[[#This Row],[Reduced More Than 25%?]]="No",0,IF(Table15[[#This Row],[Pay Method]]="Hourly",Q92*Table15[[#This Row],[Avg Hours Worked / Week
Most Recent Quarter]]*Weeks,IF(Table15[[#This Row],[Pay Method]]="Salary",Q92*Weeks/52,"Please Select Pay Method"))),"")),"")</f>
        <v/>
      </c>
      <c r="H92" s="32"/>
      <c r="I92" s="98" t="str">
        <f>IFERROR(IF(Table15[[#This Row],[Pay Method]]="Salary",Table15[[#This Row],[Adjusted Cash Compensation ($100,000 Limit)]]/Weeks*52,IF(Table15[[#This Row],[Pay Method]]="Hourly",Table15[[#This Row],[Adjusted Cash Compensation ($100,000 Limit)]]/Weeks/Table15[[#This Row],[Average Hours
Paid/Week]],"")),"")</f>
        <v/>
      </c>
      <c r="J92" s="98"/>
      <c r="K92" s="34" t="str">
        <f>IFERROR(IF(Table15[[#This Row],[Salary/Wages
Covered Period]]&gt;=100000,"N/A",IF(OR(Table15[[#This Row],[Salary/Wages
Covered Period]]/Table15[[#This Row],[Salary/Wages
Most Recent Quarter]]&gt;=0.75,Table15[[#This Row],[Salary/Wages
Most Recent Quarter]]=0),"No","Yes")),"N/A")</f>
        <v>N/A</v>
      </c>
      <c r="L92" s="83"/>
      <c r="M92" s="106"/>
      <c r="N92" s="106"/>
      <c r="O92" s="34" t="str">
        <f>IF(AND(Table15[[#This Row],[Salary/Wages
Feb. 15, 2020]]&lt;&gt;"",Table15[[#This Row],[Salary/Wages
Feb. 15 - Apr. 26, 2020]]&lt;&gt;"",Table15[[#This Row],[Reduced More Than 25%?]]="Yes"),IF(Table15[[#This Row],[Salary/Wages
Feb. 15 - Apr. 26, 2020]]&gt;=Table15[[#This Row],[Salary/Wages
Feb. 15, 2020]],"No","Yes"),"")</f>
        <v/>
      </c>
      <c r="P92" s="108"/>
      <c r="Q92">
        <f>IF(AND(Table15[[#This Row],[Reduction Occurred 
2/15-4/26?]]&lt;&gt;"No",Table15[[#This Row],[Salary/Wages on Dec. 31, 2020 or End of Covered Period]]&gt;=Table15[[#This Row],[Salary/Wages
Feb. 15, 2020]]),0,ROUND(Table15[[#This Row],[Salary/Wages
Most Recent Quarter]]*0.75,2)-Table15[[#This Row],[Salary/Wages
Covered Period]])</f>
        <v>0</v>
      </c>
    </row>
    <row r="93" spans="1:17" x14ac:dyDescent="0.3">
      <c r="A93" s="60"/>
      <c r="B93" s="32"/>
      <c r="C93" s="87"/>
      <c r="D93" s="103">
        <f>IF(AND(NOT(ISBLANK(Table15[[#This Row],[Employee''s Name]])),NOT(ISBLANK(Table15[[#This Row],[Cash Compensation]]))),IF(CoveredPeriod="","See Question 2",MIN(Table15[[#This Row],[Cash Compensation]],MaxSalary)),0)</f>
        <v>0</v>
      </c>
      <c r="E93" s="31"/>
      <c r="F9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3" s="96" t="str">
        <f>IFERROR(IF(Reduction="Yes",0,IF(Table15[[#This Row],[Employee''s Name]]&lt;&gt;"",IF(Table15[[#This Row],[Reduced More Than 25%?]]="No",0,IF(Table15[[#This Row],[Pay Method]]="Hourly",Q93*Table15[[#This Row],[Avg Hours Worked / Week
Most Recent Quarter]]*Weeks,IF(Table15[[#This Row],[Pay Method]]="Salary",Q93*Weeks/52,"Please Select Pay Method"))),"")),"")</f>
        <v/>
      </c>
      <c r="H93" s="32"/>
      <c r="I93" s="98" t="str">
        <f>IFERROR(IF(Table15[[#This Row],[Pay Method]]="Salary",Table15[[#This Row],[Adjusted Cash Compensation ($100,000 Limit)]]/Weeks*52,IF(Table15[[#This Row],[Pay Method]]="Hourly",Table15[[#This Row],[Adjusted Cash Compensation ($100,000 Limit)]]/Weeks/Table15[[#This Row],[Average Hours
Paid/Week]],"")),"")</f>
        <v/>
      </c>
      <c r="J93" s="98"/>
      <c r="K93" s="34" t="str">
        <f>IFERROR(IF(Table15[[#This Row],[Salary/Wages
Covered Period]]&gt;=100000,"N/A",IF(OR(Table15[[#This Row],[Salary/Wages
Covered Period]]/Table15[[#This Row],[Salary/Wages
Most Recent Quarter]]&gt;=0.75,Table15[[#This Row],[Salary/Wages
Most Recent Quarter]]=0),"No","Yes")),"N/A")</f>
        <v>N/A</v>
      </c>
      <c r="L93" s="83"/>
      <c r="M93" s="106"/>
      <c r="N93" s="106"/>
      <c r="O93" s="34" t="str">
        <f>IF(AND(Table15[[#This Row],[Salary/Wages
Feb. 15, 2020]]&lt;&gt;"",Table15[[#This Row],[Salary/Wages
Feb. 15 - Apr. 26, 2020]]&lt;&gt;"",Table15[[#This Row],[Reduced More Than 25%?]]="Yes"),IF(Table15[[#This Row],[Salary/Wages
Feb. 15 - Apr. 26, 2020]]&gt;=Table15[[#This Row],[Salary/Wages
Feb. 15, 2020]],"No","Yes"),"")</f>
        <v/>
      </c>
      <c r="P93" s="108"/>
      <c r="Q93">
        <f>IF(AND(Table15[[#This Row],[Reduction Occurred 
2/15-4/26?]]&lt;&gt;"No",Table15[[#This Row],[Salary/Wages on Dec. 31, 2020 or End of Covered Period]]&gt;=Table15[[#This Row],[Salary/Wages
Feb. 15, 2020]]),0,ROUND(Table15[[#This Row],[Salary/Wages
Most Recent Quarter]]*0.75,2)-Table15[[#This Row],[Salary/Wages
Covered Period]])</f>
        <v>0</v>
      </c>
    </row>
    <row r="94" spans="1:17" x14ac:dyDescent="0.3">
      <c r="A94" s="60"/>
      <c r="B94" s="32"/>
      <c r="C94" s="87"/>
      <c r="D94" s="103">
        <f>IF(AND(NOT(ISBLANK(Table15[[#This Row],[Employee''s Name]])),NOT(ISBLANK(Table15[[#This Row],[Cash Compensation]]))),IF(CoveredPeriod="","See Question 2",MIN(Table15[[#This Row],[Cash Compensation]],MaxSalary)),0)</f>
        <v>0</v>
      </c>
      <c r="E94" s="31"/>
      <c r="F9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4" s="96" t="str">
        <f>IFERROR(IF(Reduction="Yes",0,IF(Table15[[#This Row],[Employee''s Name]]&lt;&gt;"",IF(Table15[[#This Row],[Reduced More Than 25%?]]="No",0,IF(Table15[[#This Row],[Pay Method]]="Hourly",Q94*Table15[[#This Row],[Avg Hours Worked / Week
Most Recent Quarter]]*Weeks,IF(Table15[[#This Row],[Pay Method]]="Salary",Q94*Weeks/52,"Please Select Pay Method"))),"")),"")</f>
        <v/>
      </c>
      <c r="H94" s="32"/>
      <c r="I94" s="98" t="str">
        <f>IFERROR(IF(Table15[[#This Row],[Pay Method]]="Salary",Table15[[#This Row],[Adjusted Cash Compensation ($100,000 Limit)]]/Weeks*52,IF(Table15[[#This Row],[Pay Method]]="Hourly",Table15[[#This Row],[Adjusted Cash Compensation ($100,000 Limit)]]/Weeks/Table15[[#This Row],[Average Hours
Paid/Week]],"")),"")</f>
        <v/>
      </c>
      <c r="J94" s="98"/>
      <c r="K94" s="34" t="str">
        <f>IFERROR(IF(Table15[[#This Row],[Salary/Wages
Covered Period]]&gt;=100000,"N/A",IF(OR(Table15[[#This Row],[Salary/Wages
Covered Period]]/Table15[[#This Row],[Salary/Wages
Most Recent Quarter]]&gt;=0.75,Table15[[#This Row],[Salary/Wages
Most Recent Quarter]]=0),"No","Yes")),"N/A")</f>
        <v>N/A</v>
      </c>
      <c r="L94" s="83"/>
      <c r="M94" s="106"/>
      <c r="N94" s="106"/>
      <c r="O94" s="34" t="str">
        <f>IF(AND(Table15[[#This Row],[Salary/Wages
Feb. 15, 2020]]&lt;&gt;"",Table15[[#This Row],[Salary/Wages
Feb. 15 - Apr. 26, 2020]]&lt;&gt;"",Table15[[#This Row],[Reduced More Than 25%?]]="Yes"),IF(Table15[[#This Row],[Salary/Wages
Feb. 15 - Apr. 26, 2020]]&gt;=Table15[[#This Row],[Salary/Wages
Feb. 15, 2020]],"No","Yes"),"")</f>
        <v/>
      </c>
      <c r="P94" s="108"/>
      <c r="Q94">
        <f>IF(AND(Table15[[#This Row],[Reduction Occurred 
2/15-4/26?]]&lt;&gt;"No",Table15[[#This Row],[Salary/Wages on Dec. 31, 2020 or End of Covered Period]]&gt;=Table15[[#This Row],[Salary/Wages
Feb. 15, 2020]]),0,ROUND(Table15[[#This Row],[Salary/Wages
Most Recent Quarter]]*0.75,2)-Table15[[#This Row],[Salary/Wages
Covered Period]])</f>
        <v>0</v>
      </c>
    </row>
    <row r="95" spans="1:17" x14ac:dyDescent="0.3">
      <c r="A95" s="60"/>
      <c r="B95" s="32"/>
      <c r="C95" s="87"/>
      <c r="D95" s="103">
        <f>IF(AND(NOT(ISBLANK(Table15[[#This Row],[Employee''s Name]])),NOT(ISBLANK(Table15[[#This Row],[Cash Compensation]]))),IF(CoveredPeriod="","See Question 2",MIN(Table15[[#This Row],[Cash Compensation]],MaxSalary)),0)</f>
        <v>0</v>
      </c>
      <c r="E95" s="31"/>
      <c r="F9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5" s="96" t="str">
        <f>IFERROR(IF(Reduction="Yes",0,IF(Table15[[#This Row],[Employee''s Name]]&lt;&gt;"",IF(Table15[[#This Row],[Reduced More Than 25%?]]="No",0,IF(Table15[[#This Row],[Pay Method]]="Hourly",Q95*Table15[[#This Row],[Avg Hours Worked / Week
Most Recent Quarter]]*Weeks,IF(Table15[[#This Row],[Pay Method]]="Salary",Q95*Weeks/52,"Please Select Pay Method"))),"")),"")</f>
        <v/>
      </c>
      <c r="H95" s="32"/>
      <c r="I95" s="98" t="str">
        <f>IFERROR(IF(Table15[[#This Row],[Pay Method]]="Salary",Table15[[#This Row],[Adjusted Cash Compensation ($100,000 Limit)]]/Weeks*52,IF(Table15[[#This Row],[Pay Method]]="Hourly",Table15[[#This Row],[Adjusted Cash Compensation ($100,000 Limit)]]/Weeks/Table15[[#This Row],[Average Hours
Paid/Week]],"")),"")</f>
        <v/>
      </c>
      <c r="J95" s="98"/>
      <c r="K95" s="34" t="str">
        <f>IFERROR(IF(Table15[[#This Row],[Salary/Wages
Covered Period]]&gt;=100000,"N/A",IF(OR(Table15[[#This Row],[Salary/Wages
Covered Period]]/Table15[[#This Row],[Salary/Wages
Most Recent Quarter]]&gt;=0.75,Table15[[#This Row],[Salary/Wages
Most Recent Quarter]]=0),"No","Yes")),"N/A")</f>
        <v>N/A</v>
      </c>
      <c r="L95" s="83"/>
      <c r="M95" s="106"/>
      <c r="N95" s="106"/>
      <c r="O95" s="34" t="str">
        <f>IF(AND(Table15[[#This Row],[Salary/Wages
Feb. 15, 2020]]&lt;&gt;"",Table15[[#This Row],[Salary/Wages
Feb. 15 - Apr. 26, 2020]]&lt;&gt;"",Table15[[#This Row],[Reduced More Than 25%?]]="Yes"),IF(Table15[[#This Row],[Salary/Wages
Feb. 15 - Apr. 26, 2020]]&gt;=Table15[[#This Row],[Salary/Wages
Feb. 15, 2020]],"No","Yes"),"")</f>
        <v/>
      </c>
      <c r="P95" s="108"/>
      <c r="Q95">
        <f>IF(AND(Table15[[#This Row],[Reduction Occurred 
2/15-4/26?]]&lt;&gt;"No",Table15[[#This Row],[Salary/Wages on Dec. 31, 2020 or End of Covered Period]]&gt;=Table15[[#This Row],[Salary/Wages
Feb. 15, 2020]]),0,ROUND(Table15[[#This Row],[Salary/Wages
Most Recent Quarter]]*0.75,2)-Table15[[#This Row],[Salary/Wages
Covered Period]])</f>
        <v>0</v>
      </c>
    </row>
    <row r="96" spans="1:17" x14ac:dyDescent="0.3">
      <c r="A96" s="60"/>
      <c r="B96" s="32"/>
      <c r="C96" s="87"/>
      <c r="D96" s="103">
        <f>IF(AND(NOT(ISBLANK(Table15[[#This Row],[Employee''s Name]])),NOT(ISBLANK(Table15[[#This Row],[Cash Compensation]]))),IF(CoveredPeriod="","See Question 2",MIN(Table15[[#This Row],[Cash Compensation]],MaxSalary)),0)</f>
        <v>0</v>
      </c>
      <c r="E96" s="31"/>
      <c r="F9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6" s="96" t="str">
        <f>IFERROR(IF(Reduction="Yes",0,IF(Table15[[#This Row],[Employee''s Name]]&lt;&gt;"",IF(Table15[[#This Row],[Reduced More Than 25%?]]="No",0,IF(Table15[[#This Row],[Pay Method]]="Hourly",Q96*Table15[[#This Row],[Avg Hours Worked / Week
Most Recent Quarter]]*Weeks,IF(Table15[[#This Row],[Pay Method]]="Salary",Q96*Weeks/52,"Please Select Pay Method"))),"")),"")</f>
        <v/>
      </c>
      <c r="H96" s="32"/>
      <c r="I96" s="98" t="str">
        <f>IFERROR(IF(Table15[[#This Row],[Pay Method]]="Salary",Table15[[#This Row],[Adjusted Cash Compensation ($100,000 Limit)]]/Weeks*52,IF(Table15[[#This Row],[Pay Method]]="Hourly",Table15[[#This Row],[Adjusted Cash Compensation ($100,000 Limit)]]/Weeks/Table15[[#This Row],[Average Hours
Paid/Week]],"")),"")</f>
        <v/>
      </c>
      <c r="J96" s="98"/>
      <c r="K96" s="34" t="str">
        <f>IFERROR(IF(Table15[[#This Row],[Salary/Wages
Covered Period]]&gt;=100000,"N/A",IF(OR(Table15[[#This Row],[Salary/Wages
Covered Period]]/Table15[[#This Row],[Salary/Wages
Most Recent Quarter]]&gt;=0.75,Table15[[#This Row],[Salary/Wages
Most Recent Quarter]]=0),"No","Yes")),"N/A")</f>
        <v>N/A</v>
      </c>
      <c r="L96" s="83"/>
      <c r="M96" s="106"/>
      <c r="N96" s="106"/>
      <c r="O96" s="34" t="str">
        <f>IF(AND(Table15[[#This Row],[Salary/Wages
Feb. 15, 2020]]&lt;&gt;"",Table15[[#This Row],[Salary/Wages
Feb. 15 - Apr. 26, 2020]]&lt;&gt;"",Table15[[#This Row],[Reduced More Than 25%?]]="Yes"),IF(Table15[[#This Row],[Salary/Wages
Feb. 15 - Apr. 26, 2020]]&gt;=Table15[[#This Row],[Salary/Wages
Feb. 15, 2020]],"No","Yes"),"")</f>
        <v/>
      </c>
      <c r="P96" s="108"/>
      <c r="Q96">
        <f>IF(AND(Table15[[#This Row],[Reduction Occurred 
2/15-4/26?]]&lt;&gt;"No",Table15[[#This Row],[Salary/Wages on Dec. 31, 2020 or End of Covered Period]]&gt;=Table15[[#This Row],[Salary/Wages
Feb. 15, 2020]]),0,ROUND(Table15[[#This Row],[Salary/Wages
Most Recent Quarter]]*0.75,2)-Table15[[#This Row],[Salary/Wages
Covered Period]])</f>
        <v>0</v>
      </c>
    </row>
    <row r="97" spans="1:17" x14ac:dyDescent="0.3">
      <c r="A97" s="60"/>
      <c r="B97" s="32"/>
      <c r="C97" s="87"/>
      <c r="D97" s="103">
        <f>IF(AND(NOT(ISBLANK(Table15[[#This Row],[Employee''s Name]])),NOT(ISBLANK(Table15[[#This Row],[Cash Compensation]]))),IF(CoveredPeriod="","See Question 2",MIN(Table15[[#This Row],[Cash Compensation]],MaxSalary)),0)</f>
        <v>0</v>
      </c>
      <c r="E97" s="31"/>
      <c r="F9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7" s="96" t="str">
        <f>IFERROR(IF(Reduction="Yes",0,IF(Table15[[#This Row],[Employee''s Name]]&lt;&gt;"",IF(Table15[[#This Row],[Reduced More Than 25%?]]="No",0,IF(Table15[[#This Row],[Pay Method]]="Hourly",Q97*Table15[[#This Row],[Avg Hours Worked / Week
Most Recent Quarter]]*Weeks,IF(Table15[[#This Row],[Pay Method]]="Salary",Q97*Weeks/52,"Please Select Pay Method"))),"")),"")</f>
        <v/>
      </c>
      <c r="H97" s="32"/>
      <c r="I97" s="98" t="str">
        <f>IFERROR(IF(Table15[[#This Row],[Pay Method]]="Salary",Table15[[#This Row],[Adjusted Cash Compensation ($100,000 Limit)]]/Weeks*52,IF(Table15[[#This Row],[Pay Method]]="Hourly",Table15[[#This Row],[Adjusted Cash Compensation ($100,000 Limit)]]/Weeks/Table15[[#This Row],[Average Hours
Paid/Week]],"")),"")</f>
        <v/>
      </c>
      <c r="J97" s="98"/>
      <c r="K97" s="34" t="str">
        <f>IFERROR(IF(Table15[[#This Row],[Salary/Wages
Covered Period]]&gt;=100000,"N/A",IF(OR(Table15[[#This Row],[Salary/Wages
Covered Period]]/Table15[[#This Row],[Salary/Wages
Most Recent Quarter]]&gt;=0.75,Table15[[#This Row],[Salary/Wages
Most Recent Quarter]]=0),"No","Yes")),"N/A")</f>
        <v>N/A</v>
      </c>
      <c r="L97" s="83"/>
      <c r="M97" s="106"/>
      <c r="N97" s="106"/>
      <c r="O97" s="34" t="str">
        <f>IF(AND(Table15[[#This Row],[Salary/Wages
Feb. 15, 2020]]&lt;&gt;"",Table15[[#This Row],[Salary/Wages
Feb. 15 - Apr. 26, 2020]]&lt;&gt;"",Table15[[#This Row],[Reduced More Than 25%?]]="Yes"),IF(Table15[[#This Row],[Salary/Wages
Feb. 15 - Apr. 26, 2020]]&gt;=Table15[[#This Row],[Salary/Wages
Feb. 15, 2020]],"No","Yes"),"")</f>
        <v/>
      </c>
      <c r="P97" s="108"/>
      <c r="Q97">
        <f>IF(AND(Table15[[#This Row],[Reduction Occurred 
2/15-4/26?]]&lt;&gt;"No",Table15[[#This Row],[Salary/Wages on Dec. 31, 2020 or End of Covered Period]]&gt;=Table15[[#This Row],[Salary/Wages
Feb. 15, 2020]]),0,ROUND(Table15[[#This Row],[Salary/Wages
Most Recent Quarter]]*0.75,2)-Table15[[#This Row],[Salary/Wages
Covered Period]])</f>
        <v>0</v>
      </c>
    </row>
    <row r="98" spans="1:17" x14ac:dyDescent="0.3">
      <c r="A98" s="60"/>
      <c r="B98" s="32"/>
      <c r="C98" s="87"/>
      <c r="D98" s="103">
        <f>IF(AND(NOT(ISBLANK(Table15[[#This Row],[Employee''s Name]])),NOT(ISBLANK(Table15[[#This Row],[Cash Compensation]]))),IF(CoveredPeriod="","See Question 2",MIN(Table15[[#This Row],[Cash Compensation]],MaxSalary)),0)</f>
        <v>0</v>
      </c>
      <c r="E98" s="31"/>
      <c r="F9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8" s="96" t="str">
        <f>IFERROR(IF(Reduction="Yes",0,IF(Table15[[#This Row],[Employee''s Name]]&lt;&gt;"",IF(Table15[[#This Row],[Reduced More Than 25%?]]="No",0,IF(Table15[[#This Row],[Pay Method]]="Hourly",Q98*Table15[[#This Row],[Avg Hours Worked / Week
Most Recent Quarter]]*Weeks,IF(Table15[[#This Row],[Pay Method]]="Salary",Q98*Weeks/52,"Please Select Pay Method"))),"")),"")</f>
        <v/>
      </c>
      <c r="H98" s="32"/>
      <c r="I98" s="98" t="str">
        <f>IFERROR(IF(Table15[[#This Row],[Pay Method]]="Salary",Table15[[#This Row],[Adjusted Cash Compensation ($100,000 Limit)]]/Weeks*52,IF(Table15[[#This Row],[Pay Method]]="Hourly",Table15[[#This Row],[Adjusted Cash Compensation ($100,000 Limit)]]/Weeks/Table15[[#This Row],[Average Hours
Paid/Week]],"")),"")</f>
        <v/>
      </c>
      <c r="J98" s="98"/>
      <c r="K98" s="34" t="str">
        <f>IFERROR(IF(Table15[[#This Row],[Salary/Wages
Covered Period]]&gt;=100000,"N/A",IF(OR(Table15[[#This Row],[Salary/Wages
Covered Period]]/Table15[[#This Row],[Salary/Wages
Most Recent Quarter]]&gt;=0.75,Table15[[#This Row],[Salary/Wages
Most Recent Quarter]]=0),"No","Yes")),"N/A")</f>
        <v>N/A</v>
      </c>
      <c r="L98" s="83"/>
      <c r="M98" s="106"/>
      <c r="N98" s="106"/>
      <c r="O98" s="34" t="str">
        <f>IF(AND(Table15[[#This Row],[Salary/Wages
Feb. 15, 2020]]&lt;&gt;"",Table15[[#This Row],[Salary/Wages
Feb. 15 - Apr. 26, 2020]]&lt;&gt;"",Table15[[#This Row],[Reduced More Than 25%?]]="Yes"),IF(Table15[[#This Row],[Salary/Wages
Feb. 15 - Apr. 26, 2020]]&gt;=Table15[[#This Row],[Salary/Wages
Feb. 15, 2020]],"No","Yes"),"")</f>
        <v/>
      </c>
      <c r="P98" s="108"/>
      <c r="Q98">
        <f>IF(AND(Table15[[#This Row],[Reduction Occurred 
2/15-4/26?]]&lt;&gt;"No",Table15[[#This Row],[Salary/Wages on Dec. 31, 2020 or End of Covered Period]]&gt;=Table15[[#This Row],[Salary/Wages
Feb. 15, 2020]]),0,ROUND(Table15[[#This Row],[Salary/Wages
Most Recent Quarter]]*0.75,2)-Table15[[#This Row],[Salary/Wages
Covered Period]])</f>
        <v>0</v>
      </c>
    </row>
    <row r="99" spans="1:17" x14ac:dyDescent="0.3">
      <c r="A99" s="60"/>
      <c r="B99" s="32"/>
      <c r="C99" s="87"/>
      <c r="D99" s="103">
        <f>IF(AND(NOT(ISBLANK(Table15[[#This Row],[Employee''s Name]])),NOT(ISBLANK(Table15[[#This Row],[Cash Compensation]]))),IF(CoveredPeriod="","See Question 2",MIN(Table15[[#This Row],[Cash Compensation]],MaxSalary)),0)</f>
        <v>0</v>
      </c>
      <c r="E99" s="31"/>
      <c r="F9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99" s="96" t="str">
        <f>IFERROR(IF(Reduction="Yes",0,IF(Table15[[#This Row],[Employee''s Name]]&lt;&gt;"",IF(Table15[[#This Row],[Reduced More Than 25%?]]="No",0,IF(Table15[[#This Row],[Pay Method]]="Hourly",Q99*Table15[[#This Row],[Avg Hours Worked / Week
Most Recent Quarter]]*Weeks,IF(Table15[[#This Row],[Pay Method]]="Salary",Q99*Weeks/52,"Please Select Pay Method"))),"")),"")</f>
        <v/>
      </c>
      <c r="H99" s="32"/>
      <c r="I99" s="98" t="str">
        <f>IFERROR(IF(Table15[[#This Row],[Pay Method]]="Salary",Table15[[#This Row],[Adjusted Cash Compensation ($100,000 Limit)]]/Weeks*52,IF(Table15[[#This Row],[Pay Method]]="Hourly",Table15[[#This Row],[Adjusted Cash Compensation ($100,000 Limit)]]/Weeks/Table15[[#This Row],[Average Hours
Paid/Week]],"")),"")</f>
        <v/>
      </c>
      <c r="J99" s="98"/>
      <c r="K99" s="34" t="str">
        <f>IFERROR(IF(Table15[[#This Row],[Salary/Wages
Covered Period]]&gt;=100000,"N/A",IF(OR(Table15[[#This Row],[Salary/Wages
Covered Period]]/Table15[[#This Row],[Salary/Wages
Most Recent Quarter]]&gt;=0.75,Table15[[#This Row],[Salary/Wages
Most Recent Quarter]]=0),"No","Yes")),"N/A")</f>
        <v>N/A</v>
      </c>
      <c r="L99" s="83"/>
      <c r="M99" s="106"/>
      <c r="N99" s="106"/>
      <c r="O99" s="34" t="str">
        <f>IF(AND(Table15[[#This Row],[Salary/Wages
Feb. 15, 2020]]&lt;&gt;"",Table15[[#This Row],[Salary/Wages
Feb. 15 - Apr. 26, 2020]]&lt;&gt;"",Table15[[#This Row],[Reduced More Than 25%?]]="Yes"),IF(Table15[[#This Row],[Salary/Wages
Feb. 15 - Apr. 26, 2020]]&gt;=Table15[[#This Row],[Salary/Wages
Feb. 15, 2020]],"No","Yes"),"")</f>
        <v/>
      </c>
      <c r="P99" s="108"/>
      <c r="Q99">
        <f>IF(AND(Table15[[#This Row],[Reduction Occurred 
2/15-4/26?]]&lt;&gt;"No",Table15[[#This Row],[Salary/Wages on Dec. 31, 2020 or End of Covered Period]]&gt;=Table15[[#This Row],[Salary/Wages
Feb. 15, 2020]]),0,ROUND(Table15[[#This Row],[Salary/Wages
Most Recent Quarter]]*0.75,2)-Table15[[#This Row],[Salary/Wages
Covered Period]])</f>
        <v>0</v>
      </c>
    </row>
    <row r="100" spans="1:17" x14ac:dyDescent="0.3">
      <c r="A100" s="60"/>
      <c r="B100" s="32"/>
      <c r="C100" s="87"/>
      <c r="D100" s="103">
        <f>IF(AND(NOT(ISBLANK(Table15[[#This Row],[Employee''s Name]])),NOT(ISBLANK(Table15[[#This Row],[Cash Compensation]]))),IF(CoveredPeriod="","See Question 2",MIN(Table15[[#This Row],[Cash Compensation]],MaxSalary)),0)</f>
        <v>0</v>
      </c>
      <c r="E100" s="31"/>
      <c r="F10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0" s="96" t="str">
        <f>IFERROR(IF(Reduction="Yes",0,IF(Table15[[#This Row],[Employee''s Name]]&lt;&gt;"",IF(Table15[[#This Row],[Reduced More Than 25%?]]="No",0,IF(Table15[[#This Row],[Pay Method]]="Hourly",Q100*Table15[[#This Row],[Avg Hours Worked / Week
Most Recent Quarter]]*Weeks,IF(Table15[[#This Row],[Pay Method]]="Salary",Q100*Weeks/52,"Please Select Pay Method"))),"")),"")</f>
        <v/>
      </c>
      <c r="H100" s="32"/>
      <c r="I100" s="98" t="str">
        <f>IFERROR(IF(Table15[[#This Row],[Pay Method]]="Salary",Table15[[#This Row],[Adjusted Cash Compensation ($100,000 Limit)]]/Weeks*52,IF(Table15[[#This Row],[Pay Method]]="Hourly",Table15[[#This Row],[Adjusted Cash Compensation ($100,000 Limit)]]/Weeks/Table15[[#This Row],[Average Hours
Paid/Week]],"")),"")</f>
        <v/>
      </c>
      <c r="J100" s="98"/>
      <c r="K100" s="34" t="str">
        <f>IFERROR(IF(Table15[[#This Row],[Salary/Wages
Covered Period]]&gt;=100000,"N/A",IF(OR(Table15[[#This Row],[Salary/Wages
Covered Period]]/Table15[[#This Row],[Salary/Wages
Most Recent Quarter]]&gt;=0.75,Table15[[#This Row],[Salary/Wages
Most Recent Quarter]]=0),"No","Yes")),"N/A")</f>
        <v>N/A</v>
      </c>
      <c r="L100" s="83"/>
      <c r="M100" s="106"/>
      <c r="N100" s="106"/>
      <c r="O100" s="34" t="str">
        <f>IF(AND(Table15[[#This Row],[Salary/Wages
Feb. 15, 2020]]&lt;&gt;"",Table15[[#This Row],[Salary/Wages
Feb. 15 - Apr. 26, 2020]]&lt;&gt;"",Table15[[#This Row],[Reduced More Than 25%?]]="Yes"),IF(Table15[[#This Row],[Salary/Wages
Feb. 15 - Apr. 26, 2020]]&gt;=Table15[[#This Row],[Salary/Wages
Feb. 15, 2020]],"No","Yes"),"")</f>
        <v/>
      </c>
      <c r="P100" s="108"/>
      <c r="Q100">
        <f>IF(AND(Table15[[#This Row],[Reduction Occurred 
2/15-4/26?]]&lt;&gt;"No",Table15[[#This Row],[Salary/Wages on Dec. 31, 2020 or End of Covered Period]]&gt;=Table15[[#This Row],[Salary/Wages
Feb. 15, 2020]]),0,ROUND(Table15[[#This Row],[Salary/Wages
Most Recent Quarter]]*0.75,2)-Table15[[#This Row],[Salary/Wages
Covered Period]])</f>
        <v>0</v>
      </c>
    </row>
    <row r="101" spans="1:17" x14ac:dyDescent="0.3">
      <c r="A101" s="60"/>
      <c r="B101" s="32"/>
      <c r="C101" s="87"/>
      <c r="D101" s="103">
        <f>IF(AND(NOT(ISBLANK(Table15[[#This Row],[Employee''s Name]])),NOT(ISBLANK(Table15[[#This Row],[Cash Compensation]]))),IF(CoveredPeriod="","See Question 2",MIN(Table15[[#This Row],[Cash Compensation]],MaxSalary)),0)</f>
        <v>0</v>
      </c>
      <c r="E101" s="31"/>
      <c r="F10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1" s="96" t="str">
        <f>IFERROR(IF(Reduction="Yes",0,IF(Table15[[#This Row],[Employee''s Name]]&lt;&gt;"",IF(Table15[[#This Row],[Reduced More Than 25%?]]="No",0,IF(Table15[[#This Row],[Pay Method]]="Hourly",Q101*Table15[[#This Row],[Avg Hours Worked / Week
Most Recent Quarter]]*Weeks,IF(Table15[[#This Row],[Pay Method]]="Salary",Q101*Weeks/52,"Please Select Pay Method"))),"")),"")</f>
        <v/>
      </c>
      <c r="H101" s="32"/>
      <c r="I101" s="98" t="str">
        <f>IFERROR(IF(Table15[[#This Row],[Pay Method]]="Salary",Table15[[#This Row],[Adjusted Cash Compensation ($100,000 Limit)]]/Weeks*52,IF(Table15[[#This Row],[Pay Method]]="Hourly",Table15[[#This Row],[Adjusted Cash Compensation ($100,000 Limit)]]/Weeks/Table15[[#This Row],[Average Hours
Paid/Week]],"")),"")</f>
        <v/>
      </c>
      <c r="J101" s="98"/>
      <c r="K101" s="34" t="str">
        <f>IFERROR(IF(Table15[[#This Row],[Salary/Wages
Covered Period]]&gt;=100000,"N/A",IF(OR(Table15[[#This Row],[Salary/Wages
Covered Period]]/Table15[[#This Row],[Salary/Wages
Most Recent Quarter]]&gt;=0.75,Table15[[#This Row],[Salary/Wages
Most Recent Quarter]]=0),"No","Yes")),"N/A")</f>
        <v>N/A</v>
      </c>
      <c r="L101" s="83"/>
      <c r="M101" s="106"/>
      <c r="N101" s="106"/>
      <c r="O101" s="34" t="str">
        <f>IF(AND(Table15[[#This Row],[Salary/Wages
Feb. 15, 2020]]&lt;&gt;"",Table15[[#This Row],[Salary/Wages
Feb. 15 - Apr. 26, 2020]]&lt;&gt;"",Table15[[#This Row],[Reduced More Than 25%?]]="Yes"),IF(Table15[[#This Row],[Salary/Wages
Feb. 15 - Apr. 26, 2020]]&gt;=Table15[[#This Row],[Salary/Wages
Feb. 15, 2020]],"No","Yes"),"")</f>
        <v/>
      </c>
      <c r="P101" s="108"/>
      <c r="Q101">
        <f>IF(AND(Table15[[#This Row],[Reduction Occurred 
2/15-4/26?]]&lt;&gt;"No",Table15[[#This Row],[Salary/Wages on Dec. 31, 2020 or End of Covered Period]]&gt;=Table15[[#This Row],[Salary/Wages
Feb. 15, 2020]]),0,ROUND(Table15[[#This Row],[Salary/Wages
Most Recent Quarter]]*0.75,2)-Table15[[#This Row],[Salary/Wages
Covered Period]])</f>
        <v>0</v>
      </c>
    </row>
    <row r="102" spans="1:17" x14ac:dyDescent="0.3">
      <c r="A102" s="60"/>
      <c r="B102" s="32"/>
      <c r="C102" s="87"/>
      <c r="D102" s="103">
        <f>IF(AND(NOT(ISBLANK(Table15[[#This Row],[Employee''s Name]])),NOT(ISBLANK(Table15[[#This Row],[Cash Compensation]]))),IF(CoveredPeriod="","See Question 2",MIN(Table15[[#This Row],[Cash Compensation]],MaxSalary)),0)</f>
        <v>0</v>
      </c>
      <c r="E102" s="31"/>
      <c r="F10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2" s="96" t="str">
        <f>IFERROR(IF(Reduction="Yes",0,IF(Table15[[#This Row],[Employee''s Name]]&lt;&gt;"",IF(Table15[[#This Row],[Reduced More Than 25%?]]="No",0,IF(Table15[[#This Row],[Pay Method]]="Hourly",Q102*Table15[[#This Row],[Avg Hours Worked / Week
Most Recent Quarter]]*Weeks,IF(Table15[[#This Row],[Pay Method]]="Salary",Q102*Weeks/52,"Please Select Pay Method"))),"")),"")</f>
        <v/>
      </c>
      <c r="H102" s="32"/>
      <c r="I102" s="98" t="str">
        <f>IFERROR(IF(Table15[[#This Row],[Pay Method]]="Salary",Table15[[#This Row],[Adjusted Cash Compensation ($100,000 Limit)]]/Weeks*52,IF(Table15[[#This Row],[Pay Method]]="Hourly",Table15[[#This Row],[Adjusted Cash Compensation ($100,000 Limit)]]/Weeks/Table15[[#This Row],[Average Hours
Paid/Week]],"")),"")</f>
        <v/>
      </c>
      <c r="J102" s="98"/>
      <c r="K102" s="34" t="str">
        <f>IFERROR(IF(Table15[[#This Row],[Salary/Wages
Covered Period]]&gt;=100000,"N/A",IF(OR(Table15[[#This Row],[Salary/Wages
Covered Period]]/Table15[[#This Row],[Salary/Wages
Most Recent Quarter]]&gt;=0.75,Table15[[#This Row],[Salary/Wages
Most Recent Quarter]]=0),"No","Yes")),"N/A")</f>
        <v>N/A</v>
      </c>
      <c r="L102" s="83"/>
      <c r="M102" s="106"/>
      <c r="N102" s="106"/>
      <c r="O102" s="34" t="str">
        <f>IF(AND(Table15[[#This Row],[Salary/Wages
Feb. 15, 2020]]&lt;&gt;"",Table15[[#This Row],[Salary/Wages
Feb. 15 - Apr. 26, 2020]]&lt;&gt;"",Table15[[#This Row],[Reduced More Than 25%?]]="Yes"),IF(Table15[[#This Row],[Salary/Wages
Feb. 15 - Apr. 26, 2020]]&gt;=Table15[[#This Row],[Salary/Wages
Feb. 15, 2020]],"No","Yes"),"")</f>
        <v/>
      </c>
      <c r="P102" s="108"/>
      <c r="Q102">
        <f>IF(AND(Table15[[#This Row],[Reduction Occurred 
2/15-4/26?]]&lt;&gt;"No",Table15[[#This Row],[Salary/Wages on Dec. 31, 2020 or End of Covered Period]]&gt;=Table15[[#This Row],[Salary/Wages
Feb. 15, 2020]]),0,ROUND(Table15[[#This Row],[Salary/Wages
Most Recent Quarter]]*0.75,2)-Table15[[#This Row],[Salary/Wages
Covered Period]])</f>
        <v>0</v>
      </c>
    </row>
    <row r="103" spans="1:17" x14ac:dyDescent="0.3">
      <c r="A103" s="60"/>
      <c r="B103" s="32"/>
      <c r="C103" s="87"/>
      <c r="D103" s="103">
        <f>IF(AND(NOT(ISBLANK(Table15[[#This Row],[Employee''s Name]])),NOT(ISBLANK(Table15[[#This Row],[Cash Compensation]]))),IF(CoveredPeriod="","See Question 2",MIN(Table15[[#This Row],[Cash Compensation]],MaxSalary)),0)</f>
        <v>0</v>
      </c>
      <c r="E103" s="31"/>
      <c r="F10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3" s="96" t="str">
        <f>IFERROR(IF(Reduction="Yes",0,IF(Table15[[#This Row],[Employee''s Name]]&lt;&gt;"",IF(Table15[[#This Row],[Reduced More Than 25%?]]="No",0,IF(Table15[[#This Row],[Pay Method]]="Hourly",Q103*Table15[[#This Row],[Avg Hours Worked / Week
Most Recent Quarter]]*Weeks,IF(Table15[[#This Row],[Pay Method]]="Salary",Q103*Weeks/52,"Please Select Pay Method"))),"")),"")</f>
        <v/>
      </c>
      <c r="H103" s="32"/>
      <c r="I103" s="98" t="str">
        <f>IFERROR(IF(Table15[[#This Row],[Pay Method]]="Salary",Table15[[#This Row],[Adjusted Cash Compensation ($100,000 Limit)]]/Weeks*52,IF(Table15[[#This Row],[Pay Method]]="Hourly",Table15[[#This Row],[Adjusted Cash Compensation ($100,000 Limit)]]/Weeks/Table15[[#This Row],[Average Hours
Paid/Week]],"")),"")</f>
        <v/>
      </c>
      <c r="J103" s="98"/>
      <c r="K103" s="34" t="str">
        <f>IFERROR(IF(Table15[[#This Row],[Salary/Wages
Covered Period]]&gt;=100000,"N/A",IF(OR(Table15[[#This Row],[Salary/Wages
Covered Period]]/Table15[[#This Row],[Salary/Wages
Most Recent Quarter]]&gt;=0.75,Table15[[#This Row],[Salary/Wages
Most Recent Quarter]]=0),"No","Yes")),"N/A")</f>
        <v>N/A</v>
      </c>
      <c r="L103" s="83"/>
      <c r="M103" s="106"/>
      <c r="N103" s="106"/>
      <c r="O103" s="34" t="str">
        <f>IF(AND(Table15[[#This Row],[Salary/Wages
Feb. 15, 2020]]&lt;&gt;"",Table15[[#This Row],[Salary/Wages
Feb. 15 - Apr. 26, 2020]]&lt;&gt;"",Table15[[#This Row],[Reduced More Than 25%?]]="Yes"),IF(Table15[[#This Row],[Salary/Wages
Feb. 15 - Apr. 26, 2020]]&gt;=Table15[[#This Row],[Salary/Wages
Feb. 15, 2020]],"No","Yes"),"")</f>
        <v/>
      </c>
      <c r="P103" s="108"/>
      <c r="Q103">
        <f>IF(AND(Table15[[#This Row],[Reduction Occurred 
2/15-4/26?]]&lt;&gt;"No",Table15[[#This Row],[Salary/Wages on Dec. 31, 2020 or End of Covered Period]]&gt;=Table15[[#This Row],[Salary/Wages
Feb. 15, 2020]]),0,ROUND(Table15[[#This Row],[Salary/Wages
Most Recent Quarter]]*0.75,2)-Table15[[#This Row],[Salary/Wages
Covered Period]])</f>
        <v>0</v>
      </c>
    </row>
    <row r="104" spans="1:17" x14ac:dyDescent="0.3">
      <c r="A104" s="60"/>
      <c r="B104" s="32"/>
      <c r="C104" s="87"/>
      <c r="D104" s="103">
        <f>IF(AND(NOT(ISBLANK(Table15[[#This Row],[Employee''s Name]])),NOT(ISBLANK(Table15[[#This Row],[Cash Compensation]]))),IF(CoveredPeriod="","See Question 2",MIN(Table15[[#This Row],[Cash Compensation]],MaxSalary)),0)</f>
        <v>0</v>
      </c>
      <c r="E104" s="31"/>
      <c r="F10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4" s="96" t="str">
        <f>IFERROR(IF(Reduction="Yes",0,IF(Table15[[#This Row],[Employee''s Name]]&lt;&gt;"",IF(Table15[[#This Row],[Reduced More Than 25%?]]="No",0,IF(Table15[[#This Row],[Pay Method]]="Hourly",Q104*Table15[[#This Row],[Avg Hours Worked / Week
Most Recent Quarter]]*Weeks,IF(Table15[[#This Row],[Pay Method]]="Salary",Q104*Weeks/52,"Please Select Pay Method"))),"")),"")</f>
        <v/>
      </c>
      <c r="H104" s="32"/>
      <c r="I104" s="98" t="str">
        <f>IFERROR(IF(Table15[[#This Row],[Pay Method]]="Salary",Table15[[#This Row],[Adjusted Cash Compensation ($100,000 Limit)]]/Weeks*52,IF(Table15[[#This Row],[Pay Method]]="Hourly",Table15[[#This Row],[Adjusted Cash Compensation ($100,000 Limit)]]/Weeks/Table15[[#This Row],[Average Hours
Paid/Week]],"")),"")</f>
        <v/>
      </c>
      <c r="J104" s="98"/>
      <c r="K104" s="34" t="str">
        <f>IFERROR(IF(Table15[[#This Row],[Salary/Wages
Covered Period]]&gt;=100000,"N/A",IF(OR(Table15[[#This Row],[Salary/Wages
Covered Period]]/Table15[[#This Row],[Salary/Wages
Most Recent Quarter]]&gt;=0.75,Table15[[#This Row],[Salary/Wages
Most Recent Quarter]]=0),"No","Yes")),"N/A")</f>
        <v>N/A</v>
      </c>
      <c r="L104" s="83"/>
      <c r="M104" s="106"/>
      <c r="N104" s="106"/>
      <c r="O104" s="34" t="str">
        <f>IF(AND(Table15[[#This Row],[Salary/Wages
Feb. 15, 2020]]&lt;&gt;"",Table15[[#This Row],[Salary/Wages
Feb. 15 - Apr. 26, 2020]]&lt;&gt;"",Table15[[#This Row],[Reduced More Than 25%?]]="Yes"),IF(Table15[[#This Row],[Salary/Wages
Feb. 15 - Apr. 26, 2020]]&gt;=Table15[[#This Row],[Salary/Wages
Feb. 15, 2020]],"No","Yes"),"")</f>
        <v/>
      </c>
      <c r="P104" s="108"/>
      <c r="Q104">
        <f>IF(AND(Table15[[#This Row],[Reduction Occurred 
2/15-4/26?]]&lt;&gt;"No",Table15[[#This Row],[Salary/Wages on Dec. 31, 2020 or End of Covered Period]]&gt;=Table15[[#This Row],[Salary/Wages
Feb. 15, 2020]]),0,ROUND(Table15[[#This Row],[Salary/Wages
Most Recent Quarter]]*0.75,2)-Table15[[#This Row],[Salary/Wages
Covered Period]])</f>
        <v>0</v>
      </c>
    </row>
    <row r="105" spans="1:17" x14ac:dyDescent="0.3">
      <c r="A105" s="60"/>
      <c r="B105" s="32"/>
      <c r="C105" s="87"/>
      <c r="D105" s="103">
        <f>IF(AND(NOT(ISBLANK(Table15[[#This Row],[Employee''s Name]])),NOT(ISBLANK(Table15[[#This Row],[Cash Compensation]]))),IF(CoveredPeriod="","See Question 2",MIN(Table15[[#This Row],[Cash Compensation]],MaxSalary)),0)</f>
        <v>0</v>
      </c>
      <c r="E105" s="31"/>
      <c r="F10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5" s="96" t="str">
        <f>IFERROR(IF(Reduction="Yes",0,IF(Table15[[#This Row],[Employee''s Name]]&lt;&gt;"",IF(Table15[[#This Row],[Reduced More Than 25%?]]="No",0,IF(Table15[[#This Row],[Pay Method]]="Hourly",Q105*Table15[[#This Row],[Avg Hours Worked / Week
Most Recent Quarter]]*Weeks,IF(Table15[[#This Row],[Pay Method]]="Salary",Q105*Weeks/52,"Please Select Pay Method"))),"")),"")</f>
        <v/>
      </c>
      <c r="H105" s="32"/>
      <c r="I105" s="98" t="str">
        <f>IFERROR(IF(Table15[[#This Row],[Pay Method]]="Salary",Table15[[#This Row],[Adjusted Cash Compensation ($100,000 Limit)]]/Weeks*52,IF(Table15[[#This Row],[Pay Method]]="Hourly",Table15[[#This Row],[Adjusted Cash Compensation ($100,000 Limit)]]/Weeks/Table15[[#This Row],[Average Hours
Paid/Week]],"")),"")</f>
        <v/>
      </c>
      <c r="J105" s="98"/>
      <c r="K105" s="34" t="str">
        <f>IFERROR(IF(Table15[[#This Row],[Salary/Wages
Covered Period]]&gt;=100000,"N/A",IF(OR(Table15[[#This Row],[Salary/Wages
Covered Period]]/Table15[[#This Row],[Salary/Wages
Most Recent Quarter]]&gt;=0.75,Table15[[#This Row],[Salary/Wages
Most Recent Quarter]]=0),"No","Yes")),"N/A")</f>
        <v>N/A</v>
      </c>
      <c r="L105" s="83"/>
      <c r="M105" s="106"/>
      <c r="N105" s="106"/>
      <c r="O105" s="34" t="str">
        <f>IF(AND(Table15[[#This Row],[Salary/Wages
Feb. 15, 2020]]&lt;&gt;"",Table15[[#This Row],[Salary/Wages
Feb. 15 - Apr. 26, 2020]]&lt;&gt;"",Table15[[#This Row],[Reduced More Than 25%?]]="Yes"),IF(Table15[[#This Row],[Salary/Wages
Feb. 15 - Apr. 26, 2020]]&gt;=Table15[[#This Row],[Salary/Wages
Feb. 15, 2020]],"No","Yes"),"")</f>
        <v/>
      </c>
      <c r="P105" s="108"/>
      <c r="Q105">
        <f>IF(AND(Table15[[#This Row],[Reduction Occurred 
2/15-4/26?]]&lt;&gt;"No",Table15[[#This Row],[Salary/Wages on Dec. 31, 2020 or End of Covered Period]]&gt;=Table15[[#This Row],[Salary/Wages
Feb. 15, 2020]]),0,ROUND(Table15[[#This Row],[Salary/Wages
Most Recent Quarter]]*0.75,2)-Table15[[#This Row],[Salary/Wages
Covered Period]])</f>
        <v>0</v>
      </c>
    </row>
    <row r="106" spans="1:17" x14ac:dyDescent="0.3">
      <c r="A106" s="60"/>
      <c r="B106" s="32"/>
      <c r="C106" s="87"/>
      <c r="D106" s="103">
        <f>IF(AND(NOT(ISBLANK(Table15[[#This Row],[Employee''s Name]])),NOT(ISBLANK(Table15[[#This Row],[Cash Compensation]]))),IF(CoveredPeriod="","See Question 2",MIN(Table15[[#This Row],[Cash Compensation]],MaxSalary)),0)</f>
        <v>0</v>
      </c>
      <c r="E106" s="31"/>
      <c r="F10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6" s="96" t="str">
        <f>IFERROR(IF(Reduction="Yes",0,IF(Table15[[#This Row],[Employee''s Name]]&lt;&gt;"",IF(Table15[[#This Row],[Reduced More Than 25%?]]="No",0,IF(Table15[[#This Row],[Pay Method]]="Hourly",Q106*Table15[[#This Row],[Avg Hours Worked / Week
Most Recent Quarter]]*Weeks,IF(Table15[[#This Row],[Pay Method]]="Salary",Q106*Weeks/52,"Please Select Pay Method"))),"")),"")</f>
        <v/>
      </c>
      <c r="H106" s="32"/>
      <c r="I106" s="98" t="str">
        <f>IFERROR(IF(Table15[[#This Row],[Pay Method]]="Salary",Table15[[#This Row],[Adjusted Cash Compensation ($100,000 Limit)]]/Weeks*52,IF(Table15[[#This Row],[Pay Method]]="Hourly",Table15[[#This Row],[Adjusted Cash Compensation ($100,000 Limit)]]/Weeks/Table15[[#This Row],[Average Hours
Paid/Week]],"")),"")</f>
        <v/>
      </c>
      <c r="J106" s="98"/>
      <c r="K106" s="34" t="str">
        <f>IFERROR(IF(Table15[[#This Row],[Salary/Wages
Covered Period]]&gt;=100000,"N/A",IF(OR(Table15[[#This Row],[Salary/Wages
Covered Period]]/Table15[[#This Row],[Salary/Wages
Most Recent Quarter]]&gt;=0.75,Table15[[#This Row],[Salary/Wages
Most Recent Quarter]]=0),"No","Yes")),"N/A")</f>
        <v>N/A</v>
      </c>
      <c r="L106" s="83"/>
      <c r="M106" s="106"/>
      <c r="N106" s="106"/>
      <c r="O106" s="34" t="str">
        <f>IF(AND(Table15[[#This Row],[Salary/Wages
Feb. 15, 2020]]&lt;&gt;"",Table15[[#This Row],[Salary/Wages
Feb. 15 - Apr. 26, 2020]]&lt;&gt;"",Table15[[#This Row],[Reduced More Than 25%?]]="Yes"),IF(Table15[[#This Row],[Salary/Wages
Feb. 15 - Apr. 26, 2020]]&gt;=Table15[[#This Row],[Salary/Wages
Feb. 15, 2020]],"No","Yes"),"")</f>
        <v/>
      </c>
      <c r="P106" s="108"/>
      <c r="Q106">
        <f>IF(AND(Table15[[#This Row],[Reduction Occurred 
2/15-4/26?]]&lt;&gt;"No",Table15[[#This Row],[Salary/Wages on Dec. 31, 2020 or End of Covered Period]]&gt;=Table15[[#This Row],[Salary/Wages
Feb. 15, 2020]]),0,ROUND(Table15[[#This Row],[Salary/Wages
Most Recent Quarter]]*0.75,2)-Table15[[#This Row],[Salary/Wages
Covered Period]])</f>
        <v>0</v>
      </c>
    </row>
    <row r="107" spans="1:17" x14ac:dyDescent="0.3">
      <c r="A107" s="60"/>
      <c r="B107" s="32"/>
      <c r="C107" s="87"/>
      <c r="D107" s="103">
        <f>IF(AND(NOT(ISBLANK(Table15[[#This Row],[Employee''s Name]])),NOT(ISBLANK(Table15[[#This Row],[Cash Compensation]]))),IF(CoveredPeriod="","See Question 2",MIN(Table15[[#This Row],[Cash Compensation]],MaxSalary)),0)</f>
        <v>0</v>
      </c>
      <c r="E107" s="31"/>
      <c r="F10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7" s="96" t="str">
        <f>IFERROR(IF(Reduction="Yes",0,IF(Table15[[#This Row],[Employee''s Name]]&lt;&gt;"",IF(Table15[[#This Row],[Reduced More Than 25%?]]="No",0,IF(Table15[[#This Row],[Pay Method]]="Hourly",Q107*Table15[[#This Row],[Avg Hours Worked / Week
Most Recent Quarter]]*Weeks,IF(Table15[[#This Row],[Pay Method]]="Salary",Q107*Weeks/52,"Please Select Pay Method"))),"")),"")</f>
        <v/>
      </c>
      <c r="H107" s="32"/>
      <c r="I107" s="98" t="str">
        <f>IFERROR(IF(Table15[[#This Row],[Pay Method]]="Salary",Table15[[#This Row],[Adjusted Cash Compensation ($100,000 Limit)]]/Weeks*52,IF(Table15[[#This Row],[Pay Method]]="Hourly",Table15[[#This Row],[Adjusted Cash Compensation ($100,000 Limit)]]/Weeks/Table15[[#This Row],[Average Hours
Paid/Week]],"")),"")</f>
        <v/>
      </c>
      <c r="J107" s="98"/>
      <c r="K107" s="34" t="str">
        <f>IFERROR(IF(Table15[[#This Row],[Salary/Wages
Covered Period]]&gt;=100000,"N/A",IF(OR(Table15[[#This Row],[Salary/Wages
Covered Period]]/Table15[[#This Row],[Salary/Wages
Most Recent Quarter]]&gt;=0.75,Table15[[#This Row],[Salary/Wages
Most Recent Quarter]]=0),"No","Yes")),"N/A")</f>
        <v>N/A</v>
      </c>
      <c r="L107" s="83"/>
      <c r="M107" s="106"/>
      <c r="N107" s="106"/>
      <c r="O107" s="34" t="str">
        <f>IF(AND(Table15[[#This Row],[Salary/Wages
Feb. 15, 2020]]&lt;&gt;"",Table15[[#This Row],[Salary/Wages
Feb. 15 - Apr. 26, 2020]]&lt;&gt;"",Table15[[#This Row],[Reduced More Than 25%?]]="Yes"),IF(Table15[[#This Row],[Salary/Wages
Feb. 15 - Apr. 26, 2020]]&gt;=Table15[[#This Row],[Salary/Wages
Feb. 15, 2020]],"No","Yes"),"")</f>
        <v/>
      </c>
      <c r="P107" s="108"/>
      <c r="Q107">
        <f>IF(AND(Table15[[#This Row],[Reduction Occurred 
2/15-4/26?]]&lt;&gt;"No",Table15[[#This Row],[Salary/Wages on Dec. 31, 2020 or End of Covered Period]]&gt;=Table15[[#This Row],[Salary/Wages
Feb. 15, 2020]]),0,ROUND(Table15[[#This Row],[Salary/Wages
Most Recent Quarter]]*0.75,2)-Table15[[#This Row],[Salary/Wages
Covered Period]])</f>
        <v>0</v>
      </c>
    </row>
    <row r="108" spans="1:17" x14ac:dyDescent="0.3">
      <c r="A108" s="60"/>
      <c r="B108" s="32"/>
      <c r="C108" s="87"/>
      <c r="D108" s="103">
        <f>IF(AND(NOT(ISBLANK(Table15[[#This Row],[Employee''s Name]])),NOT(ISBLANK(Table15[[#This Row],[Cash Compensation]]))),IF(CoveredPeriod="","See Question 2",MIN(Table15[[#This Row],[Cash Compensation]],MaxSalary)),0)</f>
        <v>0</v>
      </c>
      <c r="E108" s="31"/>
      <c r="F10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8" s="96" t="str">
        <f>IFERROR(IF(Reduction="Yes",0,IF(Table15[[#This Row],[Employee''s Name]]&lt;&gt;"",IF(Table15[[#This Row],[Reduced More Than 25%?]]="No",0,IF(Table15[[#This Row],[Pay Method]]="Hourly",Q108*Table15[[#This Row],[Avg Hours Worked / Week
Most Recent Quarter]]*Weeks,IF(Table15[[#This Row],[Pay Method]]="Salary",Q108*Weeks/52,"Please Select Pay Method"))),"")),"")</f>
        <v/>
      </c>
      <c r="H108" s="32"/>
      <c r="I108" s="98" t="str">
        <f>IFERROR(IF(Table15[[#This Row],[Pay Method]]="Salary",Table15[[#This Row],[Adjusted Cash Compensation ($100,000 Limit)]]/Weeks*52,IF(Table15[[#This Row],[Pay Method]]="Hourly",Table15[[#This Row],[Adjusted Cash Compensation ($100,000 Limit)]]/Weeks/Table15[[#This Row],[Average Hours
Paid/Week]],"")),"")</f>
        <v/>
      </c>
      <c r="J108" s="98"/>
      <c r="K108" s="34" t="str">
        <f>IFERROR(IF(Table15[[#This Row],[Salary/Wages
Covered Period]]&gt;=100000,"N/A",IF(OR(Table15[[#This Row],[Salary/Wages
Covered Period]]/Table15[[#This Row],[Salary/Wages
Most Recent Quarter]]&gt;=0.75,Table15[[#This Row],[Salary/Wages
Most Recent Quarter]]=0),"No","Yes")),"N/A")</f>
        <v>N/A</v>
      </c>
      <c r="L108" s="83"/>
      <c r="M108" s="106"/>
      <c r="N108" s="106"/>
      <c r="O108" s="34" t="str">
        <f>IF(AND(Table15[[#This Row],[Salary/Wages
Feb. 15, 2020]]&lt;&gt;"",Table15[[#This Row],[Salary/Wages
Feb. 15 - Apr. 26, 2020]]&lt;&gt;"",Table15[[#This Row],[Reduced More Than 25%?]]="Yes"),IF(Table15[[#This Row],[Salary/Wages
Feb. 15 - Apr. 26, 2020]]&gt;=Table15[[#This Row],[Salary/Wages
Feb. 15, 2020]],"No","Yes"),"")</f>
        <v/>
      </c>
      <c r="P108" s="108"/>
      <c r="Q108">
        <f>IF(AND(Table15[[#This Row],[Reduction Occurred 
2/15-4/26?]]&lt;&gt;"No",Table15[[#This Row],[Salary/Wages on Dec. 31, 2020 or End of Covered Period]]&gt;=Table15[[#This Row],[Salary/Wages
Feb. 15, 2020]]),0,ROUND(Table15[[#This Row],[Salary/Wages
Most Recent Quarter]]*0.75,2)-Table15[[#This Row],[Salary/Wages
Covered Period]])</f>
        <v>0</v>
      </c>
    </row>
    <row r="109" spans="1:17" x14ac:dyDescent="0.3">
      <c r="A109" s="60"/>
      <c r="B109" s="32"/>
      <c r="C109" s="87"/>
      <c r="D109" s="103">
        <f>IF(AND(NOT(ISBLANK(Table15[[#This Row],[Employee''s Name]])),NOT(ISBLANK(Table15[[#This Row],[Cash Compensation]]))),IF(CoveredPeriod="","See Question 2",MIN(Table15[[#This Row],[Cash Compensation]],MaxSalary)),0)</f>
        <v>0</v>
      </c>
      <c r="E109" s="31"/>
      <c r="F10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09" s="96" t="str">
        <f>IFERROR(IF(Reduction="Yes",0,IF(Table15[[#This Row],[Employee''s Name]]&lt;&gt;"",IF(Table15[[#This Row],[Reduced More Than 25%?]]="No",0,IF(Table15[[#This Row],[Pay Method]]="Hourly",Q109*Table15[[#This Row],[Avg Hours Worked / Week
Most Recent Quarter]]*Weeks,IF(Table15[[#This Row],[Pay Method]]="Salary",Q109*Weeks/52,"Please Select Pay Method"))),"")),"")</f>
        <v/>
      </c>
      <c r="H109" s="32"/>
      <c r="I109" s="98" t="str">
        <f>IFERROR(IF(Table15[[#This Row],[Pay Method]]="Salary",Table15[[#This Row],[Adjusted Cash Compensation ($100,000 Limit)]]/Weeks*52,IF(Table15[[#This Row],[Pay Method]]="Hourly",Table15[[#This Row],[Adjusted Cash Compensation ($100,000 Limit)]]/Weeks/Table15[[#This Row],[Average Hours
Paid/Week]],"")),"")</f>
        <v/>
      </c>
      <c r="J109" s="98"/>
      <c r="K109" s="34" t="str">
        <f>IFERROR(IF(Table15[[#This Row],[Salary/Wages
Covered Period]]&gt;=100000,"N/A",IF(OR(Table15[[#This Row],[Salary/Wages
Covered Period]]/Table15[[#This Row],[Salary/Wages
Most Recent Quarter]]&gt;=0.75,Table15[[#This Row],[Salary/Wages
Most Recent Quarter]]=0),"No","Yes")),"N/A")</f>
        <v>N/A</v>
      </c>
      <c r="L109" s="83"/>
      <c r="M109" s="106"/>
      <c r="N109" s="106"/>
      <c r="O109" s="34" t="str">
        <f>IF(AND(Table15[[#This Row],[Salary/Wages
Feb. 15, 2020]]&lt;&gt;"",Table15[[#This Row],[Salary/Wages
Feb. 15 - Apr. 26, 2020]]&lt;&gt;"",Table15[[#This Row],[Reduced More Than 25%?]]="Yes"),IF(Table15[[#This Row],[Salary/Wages
Feb. 15 - Apr. 26, 2020]]&gt;=Table15[[#This Row],[Salary/Wages
Feb. 15, 2020]],"No","Yes"),"")</f>
        <v/>
      </c>
      <c r="P109" s="108"/>
      <c r="Q109">
        <f>IF(AND(Table15[[#This Row],[Reduction Occurred 
2/15-4/26?]]&lt;&gt;"No",Table15[[#This Row],[Salary/Wages on Dec. 31, 2020 or End of Covered Period]]&gt;=Table15[[#This Row],[Salary/Wages
Feb. 15, 2020]]),0,ROUND(Table15[[#This Row],[Salary/Wages
Most Recent Quarter]]*0.75,2)-Table15[[#This Row],[Salary/Wages
Covered Period]])</f>
        <v>0</v>
      </c>
    </row>
    <row r="110" spans="1:17" x14ac:dyDescent="0.3">
      <c r="A110" s="60"/>
      <c r="B110" s="32"/>
      <c r="C110" s="87"/>
      <c r="D110" s="103">
        <f>IF(AND(NOT(ISBLANK(Table15[[#This Row],[Employee''s Name]])),NOT(ISBLANK(Table15[[#This Row],[Cash Compensation]]))),IF(CoveredPeriod="","See Question 2",MIN(Table15[[#This Row],[Cash Compensation]],MaxSalary)),0)</f>
        <v>0</v>
      </c>
      <c r="E110" s="31"/>
      <c r="F11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0" s="96" t="str">
        <f>IFERROR(IF(Reduction="Yes",0,IF(Table15[[#This Row],[Employee''s Name]]&lt;&gt;"",IF(Table15[[#This Row],[Reduced More Than 25%?]]="No",0,IF(Table15[[#This Row],[Pay Method]]="Hourly",Q110*Table15[[#This Row],[Avg Hours Worked / Week
Most Recent Quarter]]*Weeks,IF(Table15[[#This Row],[Pay Method]]="Salary",Q110*Weeks/52,"Please Select Pay Method"))),"")),"")</f>
        <v/>
      </c>
      <c r="H110" s="32"/>
      <c r="I110" s="98" t="str">
        <f>IFERROR(IF(Table15[[#This Row],[Pay Method]]="Salary",Table15[[#This Row],[Adjusted Cash Compensation ($100,000 Limit)]]/Weeks*52,IF(Table15[[#This Row],[Pay Method]]="Hourly",Table15[[#This Row],[Adjusted Cash Compensation ($100,000 Limit)]]/Weeks/Table15[[#This Row],[Average Hours
Paid/Week]],"")),"")</f>
        <v/>
      </c>
      <c r="J110" s="98"/>
      <c r="K110" s="34" t="str">
        <f>IFERROR(IF(Table15[[#This Row],[Salary/Wages
Covered Period]]&gt;=100000,"N/A",IF(OR(Table15[[#This Row],[Salary/Wages
Covered Period]]/Table15[[#This Row],[Salary/Wages
Most Recent Quarter]]&gt;=0.75,Table15[[#This Row],[Salary/Wages
Most Recent Quarter]]=0),"No","Yes")),"N/A")</f>
        <v>N/A</v>
      </c>
      <c r="L110" s="83"/>
      <c r="M110" s="106"/>
      <c r="N110" s="106"/>
      <c r="O110" s="34" t="str">
        <f>IF(AND(Table15[[#This Row],[Salary/Wages
Feb. 15, 2020]]&lt;&gt;"",Table15[[#This Row],[Salary/Wages
Feb. 15 - Apr. 26, 2020]]&lt;&gt;"",Table15[[#This Row],[Reduced More Than 25%?]]="Yes"),IF(Table15[[#This Row],[Salary/Wages
Feb. 15 - Apr. 26, 2020]]&gt;=Table15[[#This Row],[Salary/Wages
Feb. 15, 2020]],"No","Yes"),"")</f>
        <v/>
      </c>
      <c r="P110" s="108"/>
      <c r="Q110">
        <f>IF(AND(Table15[[#This Row],[Reduction Occurred 
2/15-4/26?]]&lt;&gt;"No",Table15[[#This Row],[Salary/Wages on Dec. 31, 2020 or End of Covered Period]]&gt;=Table15[[#This Row],[Salary/Wages
Feb. 15, 2020]]),0,ROUND(Table15[[#This Row],[Salary/Wages
Most Recent Quarter]]*0.75,2)-Table15[[#This Row],[Salary/Wages
Covered Period]])</f>
        <v>0</v>
      </c>
    </row>
    <row r="111" spans="1:17" x14ac:dyDescent="0.3">
      <c r="A111" s="60"/>
      <c r="B111" s="32"/>
      <c r="C111" s="87"/>
      <c r="D111" s="103">
        <f>IF(AND(NOT(ISBLANK(Table15[[#This Row],[Employee''s Name]])),NOT(ISBLANK(Table15[[#This Row],[Cash Compensation]]))),IF(CoveredPeriod="","See Question 2",MIN(Table15[[#This Row],[Cash Compensation]],MaxSalary)),0)</f>
        <v>0</v>
      </c>
      <c r="E111" s="31"/>
      <c r="F11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1" s="96" t="str">
        <f>IFERROR(IF(Reduction="Yes",0,IF(Table15[[#This Row],[Employee''s Name]]&lt;&gt;"",IF(Table15[[#This Row],[Reduced More Than 25%?]]="No",0,IF(Table15[[#This Row],[Pay Method]]="Hourly",Q111*Table15[[#This Row],[Avg Hours Worked / Week
Most Recent Quarter]]*Weeks,IF(Table15[[#This Row],[Pay Method]]="Salary",Q111*Weeks/52,"Please Select Pay Method"))),"")),"")</f>
        <v/>
      </c>
      <c r="H111" s="32"/>
      <c r="I111" s="98" t="str">
        <f>IFERROR(IF(Table15[[#This Row],[Pay Method]]="Salary",Table15[[#This Row],[Adjusted Cash Compensation ($100,000 Limit)]]/Weeks*52,IF(Table15[[#This Row],[Pay Method]]="Hourly",Table15[[#This Row],[Adjusted Cash Compensation ($100,000 Limit)]]/Weeks/Table15[[#This Row],[Average Hours
Paid/Week]],"")),"")</f>
        <v/>
      </c>
      <c r="J111" s="98"/>
      <c r="K111" s="34" t="str">
        <f>IFERROR(IF(Table15[[#This Row],[Salary/Wages
Covered Period]]&gt;=100000,"N/A",IF(OR(Table15[[#This Row],[Salary/Wages
Covered Period]]/Table15[[#This Row],[Salary/Wages
Most Recent Quarter]]&gt;=0.75,Table15[[#This Row],[Salary/Wages
Most Recent Quarter]]=0),"No","Yes")),"N/A")</f>
        <v>N/A</v>
      </c>
      <c r="L111" s="83"/>
      <c r="M111" s="106"/>
      <c r="N111" s="106"/>
      <c r="O111" s="34" t="str">
        <f>IF(AND(Table15[[#This Row],[Salary/Wages
Feb. 15, 2020]]&lt;&gt;"",Table15[[#This Row],[Salary/Wages
Feb. 15 - Apr. 26, 2020]]&lt;&gt;"",Table15[[#This Row],[Reduced More Than 25%?]]="Yes"),IF(Table15[[#This Row],[Salary/Wages
Feb. 15 - Apr. 26, 2020]]&gt;=Table15[[#This Row],[Salary/Wages
Feb. 15, 2020]],"No","Yes"),"")</f>
        <v/>
      </c>
      <c r="P111" s="108"/>
      <c r="Q111">
        <f>IF(AND(Table15[[#This Row],[Reduction Occurred 
2/15-4/26?]]&lt;&gt;"No",Table15[[#This Row],[Salary/Wages on Dec. 31, 2020 or End of Covered Period]]&gt;=Table15[[#This Row],[Salary/Wages
Feb. 15, 2020]]),0,ROUND(Table15[[#This Row],[Salary/Wages
Most Recent Quarter]]*0.75,2)-Table15[[#This Row],[Salary/Wages
Covered Period]])</f>
        <v>0</v>
      </c>
    </row>
    <row r="112" spans="1:17" x14ac:dyDescent="0.3">
      <c r="A112" s="60"/>
      <c r="B112" s="32"/>
      <c r="C112" s="87"/>
      <c r="D112" s="103">
        <f>IF(AND(NOT(ISBLANK(Table15[[#This Row],[Employee''s Name]])),NOT(ISBLANK(Table15[[#This Row],[Cash Compensation]]))),IF(CoveredPeriod="","See Question 2",MIN(Table15[[#This Row],[Cash Compensation]],MaxSalary)),0)</f>
        <v>0</v>
      </c>
      <c r="E112" s="31"/>
      <c r="F11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2" s="96" t="str">
        <f>IFERROR(IF(Reduction="Yes",0,IF(Table15[[#This Row],[Employee''s Name]]&lt;&gt;"",IF(Table15[[#This Row],[Reduced More Than 25%?]]="No",0,IF(Table15[[#This Row],[Pay Method]]="Hourly",Q112*Table15[[#This Row],[Avg Hours Worked / Week
Most Recent Quarter]]*Weeks,IF(Table15[[#This Row],[Pay Method]]="Salary",Q112*Weeks/52,"Please Select Pay Method"))),"")),"")</f>
        <v/>
      </c>
      <c r="H112" s="32"/>
      <c r="I112" s="98" t="str">
        <f>IFERROR(IF(Table15[[#This Row],[Pay Method]]="Salary",Table15[[#This Row],[Adjusted Cash Compensation ($100,000 Limit)]]/Weeks*52,IF(Table15[[#This Row],[Pay Method]]="Hourly",Table15[[#This Row],[Adjusted Cash Compensation ($100,000 Limit)]]/Weeks/Table15[[#This Row],[Average Hours
Paid/Week]],"")),"")</f>
        <v/>
      </c>
      <c r="J112" s="98"/>
      <c r="K112" s="34" t="str">
        <f>IFERROR(IF(Table15[[#This Row],[Salary/Wages
Covered Period]]&gt;=100000,"N/A",IF(OR(Table15[[#This Row],[Salary/Wages
Covered Period]]/Table15[[#This Row],[Salary/Wages
Most Recent Quarter]]&gt;=0.75,Table15[[#This Row],[Salary/Wages
Most Recent Quarter]]=0),"No","Yes")),"N/A")</f>
        <v>N/A</v>
      </c>
      <c r="L112" s="83"/>
      <c r="M112" s="106"/>
      <c r="N112" s="106"/>
      <c r="O112" s="34" t="str">
        <f>IF(AND(Table15[[#This Row],[Salary/Wages
Feb. 15, 2020]]&lt;&gt;"",Table15[[#This Row],[Salary/Wages
Feb. 15 - Apr. 26, 2020]]&lt;&gt;"",Table15[[#This Row],[Reduced More Than 25%?]]="Yes"),IF(Table15[[#This Row],[Salary/Wages
Feb. 15 - Apr. 26, 2020]]&gt;=Table15[[#This Row],[Salary/Wages
Feb. 15, 2020]],"No","Yes"),"")</f>
        <v/>
      </c>
      <c r="P112" s="108"/>
      <c r="Q112">
        <f>IF(AND(Table15[[#This Row],[Reduction Occurred 
2/15-4/26?]]&lt;&gt;"No",Table15[[#This Row],[Salary/Wages on Dec. 31, 2020 or End of Covered Period]]&gt;=Table15[[#This Row],[Salary/Wages
Feb. 15, 2020]]),0,ROUND(Table15[[#This Row],[Salary/Wages
Most Recent Quarter]]*0.75,2)-Table15[[#This Row],[Salary/Wages
Covered Period]])</f>
        <v>0</v>
      </c>
    </row>
    <row r="113" spans="1:17" x14ac:dyDescent="0.3">
      <c r="A113" s="60"/>
      <c r="B113" s="32"/>
      <c r="C113" s="87"/>
      <c r="D113" s="103">
        <f>IF(AND(NOT(ISBLANK(Table15[[#This Row],[Employee''s Name]])),NOT(ISBLANK(Table15[[#This Row],[Cash Compensation]]))),IF(CoveredPeriod="","See Question 2",MIN(Table15[[#This Row],[Cash Compensation]],MaxSalary)),0)</f>
        <v>0</v>
      </c>
      <c r="E113" s="31"/>
      <c r="F11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3" s="96" t="str">
        <f>IFERROR(IF(Reduction="Yes",0,IF(Table15[[#This Row],[Employee''s Name]]&lt;&gt;"",IF(Table15[[#This Row],[Reduced More Than 25%?]]="No",0,IF(Table15[[#This Row],[Pay Method]]="Hourly",Q113*Table15[[#This Row],[Avg Hours Worked / Week
Most Recent Quarter]]*Weeks,IF(Table15[[#This Row],[Pay Method]]="Salary",Q113*Weeks/52,"Please Select Pay Method"))),"")),"")</f>
        <v/>
      </c>
      <c r="H113" s="32"/>
      <c r="I113" s="98" t="str">
        <f>IFERROR(IF(Table15[[#This Row],[Pay Method]]="Salary",Table15[[#This Row],[Adjusted Cash Compensation ($100,000 Limit)]]/Weeks*52,IF(Table15[[#This Row],[Pay Method]]="Hourly",Table15[[#This Row],[Adjusted Cash Compensation ($100,000 Limit)]]/Weeks/Table15[[#This Row],[Average Hours
Paid/Week]],"")),"")</f>
        <v/>
      </c>
      <c r="J113" s="98"/>
      <c r="K113" s="34" t="str">
        <f>IFERROR(IF(Table15[[#This Row],[Salary/Wages
Covered Period]]&gt;=100000,"N/A",IF(OR(Table15[[#This Row],[Salary/Wages
Covered Period]]/Table15[[#This Row],[Salary/Wages
Most Recent Quarter]]&gt;=0.75,Table15[[#This Row],[Salary/Wages
Most Recent Quarter]]=0),"No","Yes")),"N/A")</f>
        <v>N/A</v>
      </c>
      <c r="L113" s="83"/>
      <c r="M113" s="106"/>
      <c r="N113" s="106"/>
      <c r="O113" s="34" t="str">
        <f>IF(AND(Table15[[#This Row],[Salary/Wages
Feb. 15, 2020]]&lt;&gt;"",Table15[[#This Row],[Salary/Wages
Feb. 15 - Apr. 26, 2020]]&lt;&gt;"",Table15[[#This Row],[Reduced More Than 25%?]]="Yes"),IF(Table15[[#This Row],[Salary/Wages
Feb. 15 - Apr. 26, 2020]]&gt;=Table15[[#This Row],[Salary/Wages
Feb. 15, 2020]],"No","Yes"),"")</f>
        <v/>
      </c>
      <c r="P113" s="108"/>
      <c r="Q113">
        <f>IF(AND(Table15[[#This Row],[Reduction Occurred 
2/15-4/26?]]&lt;&gt;"No",Table15[[#This Row],[Salary/Wages on Dec. 31, 2020 or End of Covered Period]]&gt;=Table15[[#This Row],[Salary/Wages
Feb. 15, 2020]]),0,ROUND(Table15[[#This Row],[Salary/Wages
Most Recent Quarter]]*0.75,2)-Table15[[#This Row],[Salary/Wages
Covered Period]])</f>
        <v>0</v>
      </c>
    </row>
    <row r="114" spans="1:17" x14ac:dyDescent="0.3">
      <c r="A114" s="60"/>
      <c r="B114" s="32"/>
      <c r="C114" s="87"/>
      <c r="D114" s="103">
        <f>IF(AND(NOT(ISBLANK(Table15[[#This Row],[Employee''s Name]])),NOT(ISBLANK(Table15[[#This Row],[Cash Compensation]]))),IF(CoveredPeriod="","See Question 2",MIN(Table15[[#This Row],[Cash Compensation]],MaxSalary)),0)</f>
        <v>0</v>
      </c>
      <c r="E114" s="31"/>
      <c r="F11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4" s="96" t="str">
        <f>IFERROR(IF(Reduction="Yes",0,IF(Table15[[#This Row],[Employee''s Name]]&lt;&gt;"",IF(Table15[[#This Row],[Reduced More Than 25%?]]="No",0,IF(Table15[[#This Row],[Pay Method]]="Hourly",Q114*Table15[[#This Row],[Avg Hours Worked / Week
Most Recent Quarter]]*Weeks,IF(Table15[[#This Row],[Pay Method]]="Salary",Q114*Weeks/52,"Please Select Pay Method"))),"")),"")</f>
        <v/>
      </c>
      <c r="H114" s="32"/>
      <c r="I114" s="98" t="str">
        <f>IFERROR(IF(Table15[[#This Row],[Pay Method]]="Salary",Table15[[#This Row],[Adjusted Cash Compensation ($100,000 Limit)]]/Weeks*52,IF(Table15[[#This Row],[Pay Method]]="Hourly",Table15[[#This Row],[Adjusted Cash Compensation ($100,000 Limit)]]/Weeks/Table15[[#This Row],[Average Hours
Paid/Week]],"")),"")</f>
        <v/>
      </c>
      <c r="J114" s="98"/>
      <c r="K114" s="34" t="str">
        <f>IFERROR(IF(Table15[[#This Row],[Salary/Wages
Covered Period]]&gt;=100000,"N/A",IF(OR(Table15[[#This Row],[Salary/Wages
Covered Period]]/Table15[[#This Row],[Salary/Wages
Most Recent Quarter]]&gt;=0.75,Table15[[#This Row],[Salary/Wages
Most Recent Quarter]]=0),"No","Yes")),"N/A")</f>
        <v>N/A</v>
      </c>
      <c r="L114" s="83"/>
      <c r="M114" s="106"/>
      <c r="N114" s="106"/>
      <c r="O114" s="34" t="str">
        <f>IF(AND(Table15[[#This Row],[Salary/Wages
Feb. 15, 2020]]&lt;&gt;"",Table15[[#This Row],[Salary/Wages
Feb. 15 - Apr. 26, 2020]]&lt;&gt;"",Table15[[#This Row],[Reduced More Than 25%?]]="Yes"),IF(Table15[[#This Row],[Salary/Wages
Feb. 15 - Apr. 26, 2020]]&gt;=Table15[[#This Row],[Salary/Wages
Feb. 15, 2020]],"No","Yes"),"")</f>
        <v/>
      </c>
      <c r="P114" s="108"/>
      <c r="Q114">
        <f>IF(AND(Table15[[#This Row],[Reduction Occurred 
2/15-4/26?]]&lt;&gt;"No",Table15[[#This Row],[Salary/Wages on Dec. 31, 2020 or End of Covered Period]]&gt;=Table15[[#This Row],[Salary/Wages
Feb. 15, 2020]]),0,ROUND(Table15[[#This Row],[Salary/Wages
Most Recent Quarter]]*0.75,2)-Table15[[#This Row],[Salary/Wages
Covered Period]])</f>
        <v>0</v>
      </c>
    </row>
    <row r="115" spans="1:17" x14ac:dyDescent="0.3">
      <c r="A115" s="60"/>
      <c r="B115" s="32"/>
      <c r="C115" s="87"/>
      <c r="D115" s="103">
        <f>IF(AND(NOT(ISBLANK(Table15[[#This Row],[Employee''s Name]])),NOT(ISBLANK(Table15[[#This Row],[Cash Compensation]]))),IF(CoveredPeriod="","See Question 2",MIN(Table15[[#This Row],[Cash Compensation]],MaxSalary)),0)</f>
        <v>0</v>
      </c>
      <c r="E115" s="31"/>
      <c r="F11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5" s="96" t="str">
        <f>IFERROR(IF(Reduction="Yes",0,IF(Table15[[#This Row],[Employee''s Name]]&lt;&gt;"",IF(Table15[[#This Row],[Reduced More Than 25%?]]="No",0,IF(Table15[[#This Row],[Pay Method]]="Hourly",Q115*Table15[[#This Row],[Avg Hours Worked / Week
Most Recent Quarter]]*Weeks,IF(Table15[[#This Row],[Pay Method]]="Salary",Q115*Weeks/52,"Please Select Pay Method"))),"")),"")</f>
        <v/>
      </c>
      <c r="H115" s="32"/>
      <c r="I115" s="98" t="str">
        <f>IFERROR(IF(Table15[[#This Row],[Pay Method]]="Salary",Table15[[#This Row],[Adjusted Cash Compensation ($100,000 Limit)]]/Weeks*52,IF(Table15[[#This Row],[Pay Method]]="Hourly",Table15[[#This Row],[Adjusted Cash Compensation ($100,000 Limit)]]/Weeks/Table15[[#This Row],[Average Hours
Paid/Week]],"")),"")</f>
        <v/>
      </c>
      <c r="J115" s="98"/>
      <c r="K115" s="34" t="str">
        <f>IFERROR(IF(Table15[[#This Row],[Salary/Wages
Covered Period]]&gt;=100000,"N/A",IF(OR(Table15[[#This Row],[Salary/Wages
Covered Period]]/Table15[[#This Row],[Salary/Wages
Most Recent Quarter]]&gt;=0.75,Table15[[#This Row],[Salary/Wages
Most Recent Quarter]]=0),"No","Yes")),"N/A")</f>
        <v>N/A</v>
      </c>
      <c r="L115" s="83"/>
      <c r="M115" s="106"/>
      <c r="N115" s="106"/>
      <c r="O115" s="34" t="str">
        <f>IF(AND(Table15[[#This Row],[Salary/Wages
Feb. 15, 2020]]&lt;&gt;"",Table15[[#This Row],[Salary/Wages
Feb. 15 - Apr. 26, 2020]]&lt;&gt;"",Table15[[#This Row],[Reduced More Than 25%?]]="Yes"),IF(Table15[[#This Row],[Salary/Wages
Feb. 15 - Apr. 26, 2020]]&gt;=Table15[[#This Row],[Salary/Wages
Feb. 15, 2020]],"No","Yes"),"")</f>
        <v/>
      </c>
      <c r="P115" s="108"/>
      <c r="Q115">
        <f>IF(AND(Table15[[#This Row],[Reduction Occurred 
2/15-4/26?]]&lt;&gt;"No",Table15[[#This Row],[Salary/Wages on Dec. 31, 2020 or End of Covered Period]]&gt;=Table15[[#This Row],[Salary/Wages
Feb. 15, 2020]]),0,ROUND(Table15[[#This Row],[Salary/Wages
Most Recent Quarter]]*0.75,2)-Table15[[#This Row],[Salary/Wages
Covered Period]])</f>
        <v>0</v>
      </c>
    </row>
    <row r="116" spans="1:17" x14ac:dyDescent="0.3">
      <c r="A116" s="60"/>
      <c r="B116" s="32"/>
      <c r="C116" s="87"/>
      <c r="D116" s="103">
        <f>IF(AND(NOT(ISBLANK(Table15[[#This Row],[Employee''s Name]])),NOT(ISBLANK(Table15[[#This Row],[Cash Compensation]]))),IF(CoveredPeriod="","See Question 2",MIN(Table15[[#This Row],[Cash Compensation]],MaxSalary)),0)</f>
        <v>0</v>
      </c>
      <c r="E116" s="31"/>
      <c r="F11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6" s="96" t="str">
        <f>IFERROR(IF(Reduction="Yes",0,IF(Table15[[#This Row],[Employee''s Name]]&lt;&gt;"",IF(Table15[[#This Row],[Reduced More Than 25%?]]="No",0,IF(Table15[[#This Row],[Pay Method]]="Hourly",Q116*Table15[[#This Row],[Avg Hours Worked / Week
Most Recent Quarter]]*Weeks,IF(Table15[[#This Row],[Pay Method]]="Salary",Q116*Weeks/52,"Please Select Pay Method"))),"")),"")</f>
        <v/>
      </c>
      <c r="H116" s="32"/>
      <c r="I116" s="98" t="str">
        <f>IFERROR(IF(Table15[[#This Row],[Pay Method]]="Salary",Table15[[#This Row],[Adjusted Cash Compensation ($100,000 Limit)]]/Weeks*52,IF(Table15[[#This Row],[Pay Method]]="Hourly",Table15[[#This Row],[Adjusted Cash Compensation ($100,000 Limit)]]/Weeks/Table15[[#This Row],[Average Hours
Paid/Week]],"")),"")</f>
        <v/>
      </c>
      <c r="J116" s="98"/>
      <c r="K116" s="34" t="str">
        <f>IFERROR(IF(Table15[[#This Row],[Salary/Wages
Covered Period]]&gt;=100000,"N/A",IF(OR(Table15[[#This Row],[Salary/Wages
Covered Period]]/Table15[[#This Row],[Salary/Wages
Most Recent Quarter]]&gt;=0.75,Table15[[#This Row],[Salary/Wages
Most Recent Quarter]]=0),"No","Yes")),"N/A")</f>
        <v>N/A</v>
      </c>
      <c r="L116" s="83"/>
      <c r="M116" s="106"/>
      <c r="N116" s="106"/>
      <c r="O116" s="34" t="str">
        <f>IF(AND(Table15[[#This Row],[Salary/Wages
Feb. 15, 2020]]&lt;&gt;"",Table15[[#This Row],[Salary/Wages
Feb. 15 - Apr. 26, 2020]]&lt;&gt;"",Table15[[#This Row],[Reduced More Than 25%?]]="Yes"),IF(Table15[[#This Row],[Salary/Wages
Feb. 15 - Apr. 26, 2020]]&gt;=Table15[[#This Row],[Salary/Wages
Feb. 15, 2020]],"No","Yes"),"")</f>
        <v/>
      </c>
      <c r="P116" s="108"/>
      <c r="Q116">
        <f>IF(AND(Table15[[#This Row],[Reduction Occurred 
2/15-4/26?]]&lt;&gt;"No",Table15[[#This Row],[Salary/Wages on Dec. 31, 2020 or End of Covered Period]]&gt;=Table15[[#This Row],[Salary/Wages
Feb. 15, 2020]]),0,ROUND(Table15[[#This Row],[Salary/Wages
Most Recent Quarter]]*0.75,2)-Table15[[#This Row],[Salary/Wages
Covered Period]])</f>
        <v>0</v>
      </c>
    </row>
    <row r="117" spans="1:17" x14ac:dyDescent="0.3">
      <c r="A117" s="60"/>
      <c r="B117" s="32"/>
      <c r="C117" s="87"/>
      <c r="D117" s="103">
        <f>IF(AND(NOT(ISBLANK(Table15[[#This Row],[Employee''s Name]])),NOT(ISBLANK(Table15[[#This Row],[Cash Compensation]]))),IF(CoveredPeriod="","See Question 2",MIN(Table15[[#This Row],[Cash Compensation]],MaxSalary)),0)</f>
        <v>0</v>
      </c>
      <c r="E117" s="31"/>
      <c r="F11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7" s="96" t="str">
        <f>IFERROR(IF(Reduction="Yes",0,IF(Table15[[#This Row],[Employee''s Name]]&lt;&gt;"",IF(Table15[[#This Row],[Reduced More Than 25%?]]="No",0,IF(Table15[[#This Row],[Pay Method]]="Hourly",Q117*Table15[[#This Row],[Avg Hours Worked / Week
Most Recent Quarter]]*Weeks,IF(Table15[[#This Row],[Pay Method]]="Salary",Q117*Weeks/52,"Please Select Pay Method"))),"")),"")</f>
        <v/>
      </c>
      <c r="H117" s="32"/>
      <c r="I117" s="98" t="str">
        <f>IFERROR(IF(Table15[[#This Row],[Pay Method]]="Salary",Table15[[#This Row],[Adjusted Cash Compensation ($100,000 Limit)]]/Weeks*52,IF(Table15[[#This Row],[Pay Method]]="Hourly",Table15[[#This Row],[Adjusted Cash Compensation ($100,000 Limit)]]/Weeks/Table15[[#This Row],[Average Hours
Paid/Week]],"")),"")</f>
        <v/>
      </c>
      <c r="J117" s="98"/>
      <c r="K117" s="34" t="str">
        <f>IFERROR(IF(Table15[[#This Row],[Salary/Wages
Covered Period]]&gt;=100000,"N/A",IF(OR(Table15[[#This Row],[Salary/Wages
Covered Period]]/Table15[[#This Row],[Salary/Wages
Most Recent Quarter]]&gt;=0.75,Table15[[#This Row],[Salary/Wages
Most Recent Quarter]]=0),"No","Yes")),"N/A")</f>
        <v>N/A</v>
      </c>
      <c r="L117" s="83"/>
      <c r="M117" s="106"/>
      <c r="N117" s="106"/>
      <c r="O117" s="34" t="str">
        <f>IF(AND(Table15[[#This Row],[Salary/Wages
Feb. 15, 2020]]&lt;&gt;"",Table15[[#This Row],[Salary/Wages
Feb. 15 - Apr. 26, 2020]]&lt;&gt;"",Table15[[#This Row],[Reduced More Than 25%?]]="Yes"),IF(Table15[[#This Row],[Salary/Wages
Feb. 15 - Apr. 26, 2020]]&gt;=Table15[[#This Row],[Salary/Wages
Feb. 15, 2020]],"No","Yes"),"")</f>
        <v/>
      </c>
      <c r="P117" s="108"/>
      <c r="Q117">
        <f>IF(AND(Table15[[#This Row],[Reduction Occurred 
2/15-4/26?]]&lt;&gt;"No",Table15[[#This Row],[Salary/Wages on Dec. 31, 2020 or End of Covered Period]]&gt;=Table15[[#This Row],[Salary/Wages
Feb. 15, 2020]]),0,ROUND(Table15[[#This Row],[Salary/Wages
Most Recent Quarter]]*0.75,2)-Table15[[#This Row],[Salary/Wages
Covered Period]])</f>
        <v>0</v>
      </c>
    </row>
    <row r="118" spans="1:17" x14ac:dyDescent="0.3">
      <c r="A118" s="60"/>
      <c r="B118" s="32"/>
      <c r="C118" s="87"/>
      <c r="D118" s="103">
        <f>IF(AND(NOT(ISBLANK(Table15[[#This Row],[Employee''s Name]])),NOT(ISBLANK(Table15[[#This Row],[Cash Compensation]]))),IF(CoveredPeriod="","See Question 2",MIN(Table15[[#This Row],[Cash Compensation]],MaxSalary)),0)</f>
        <v>0</v>
      </c>
      <c r="E118" s="31"/>
      <c r="F11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8" s="96" t="str">
        <f>IFERROR(IF(Reduction="Yes",0,IF(Table15[[#This Row],[Employee''s Name]]&lt;&gt;"",IF(Table15[[#This Row],[Reduced More Than 25%?]]="No",0,IF(Table15[[#This Row],[Pay Method]]="Hourly",Q118*Table15[[#This Row],[Avg Hours Worked / Week
Most Recent Quarter]]*Weeks,IF(Table15[[#This Row],[Pay Method]]="Salary",Q118*Weeks/52,"Please Select Pay Method"))),"")),"")</f>
        <v/>
      </c>
      <c r="H118" s="32"/>
      <c r="I118" s="98" t="str">
        <f>IFERROR(IF(Table15[[#This Row],[Pay Method]]="Salary",Table15[[#This Row],[Adjusted Cash Compensation ($100,000 Limit)]]/Weeks*52,IF(Table15[[#This Row],[Pay Method]]="Hourly",Table15[[#This Row],[Adjusted Cash Compensation ($100,000 Limit)]]/Weeks/Table15[[#This Row],[Average Hours
Paid/Week]],"")),"")</f>
        <v/>
      </c>
      <c r="J118" s="98"/>
      <c r="K118" s="34" t="str">
        <f>IFERROR(IF(Table15[[#This Row],[Salary/Wages
Covered Period]]&gt;=100000,"N/A",IF(OR(Table15[[#This Row],[Salary/Wages
Covered Period]]/Table15[[#This Row],[Salary/Wages
Most Recent Quarter]]&gt;=0.75,Table15[[#This Row],[Salary/Wages
Most Recent Quarter]]=0),"No","Yes")),"N/A")</f>
        <v>N/A</v>
      </c>
      <c r="L118" s="83"/>
      <c r="M118" s="106"/>
      <c r="N118" s="106"/>
      <c r="O118" s="34" t="str">
        <f>IF(AND(Table15[[#This Row],[Salary/Wages
Feb. 15, 2020]]&lt;&gt;"",Table15[[#This Row],[Salary/Wages
Feb. 15 - Apr. 26, 2020]]&lt;&gt;"",Table15[[#This Row],[Reduced More Than 25%?]]="Yes"),IF(Table15[[#This Row],[Salary/Wages
Feb. 15 - Apr. 26, 2020]]&gt;=Table15[[#This Row],[Salary/Wages
Feb. 15, 2020]],"No","Yes"),"")</f>
        <v/>
      </c>
      <c r="P118" s="108"/>
      <c r="Q118">
        <f>IF(AND(Table15[[#This Row],[Reduction Occurred 
2/15-4/26?]]&lt;&gt;"No",Table15[[#This Row],[Salary/Wages on Dec. 31, 2020 or End of Covered Period]]&gt;=Table15[[#This Row],[Salary/Wages
Feb. 15, 2020]]),0,ROUND(Table15[[#This Row],[Salary/Wages
Most Recent Quarter]]*0.75,2)-Table15[[#This Row],[Salary/Wages
Covered Period]])</f>
        <v>0</v>
      </c>
    </row>
    <row r="119" spans="1:17" x14ac:dyDescent="0.3">
      <c r="A119" s="60"/>
      <c r="B119" s="32"/>
      <c r="C119" s="87"/>
      <c r="D119" s="103">
        <f>IF(AND(NOT(ISBLANK(Table15[[#This Row],[Employee''s Name]])),NOT(ISBLANK(Table15[[#This Row],[Cash Compensation]]))),IF(CoveredPeriod="","See Question 2",MIN(Table15[[#This Row],[Cash Compensation]],MaxSalary)),0)</f>
        <v>0</v>
      </c>
      <c r="E119" s="31"/>
      <c r="F11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19" s="96" t="str">
        <f>IFERROR(IF(Reduction="Yes",0,IF(Table15[[#This Row],[Employee''s Name]]&lt;&gt;"",IF(Table15[[#This Row],[Reduced More Than 25%?]]="No",0,IF(Table15[[#This Row],[Pay Method]]="Hourly",Q119*Table15[[#This Row],[Avg Hours Worked / Week
Most Recent Quarter]]*Weeks,IF(Table15[[#This Row],[Pay Method]]="Salary",Q119*Weeks/52,"Please Select Pay Method"))),"")),"")</f>
        <v/>
      </c>
      <c r="H119" s="32"/>
      <c r="I119" s="98" t="str">
        <f>IFERROR(IF(Table15[[#This Row],[Pay Method]]="Salary",Table15[[#This Row],[Adjusted Cash Compensation ($100,000 Limit)]]/Weeks*52,IF(Table15[[#This Row],[Pay Method]]="Hourly",Table15[[#This Row],[Adjusted Cash Compensation ($100,000 Limit)]]/Weeks/Table15[[#This Row],[Average Hours
Paid/Week]],"")),"")</f>
        <v/>
      </c>
      <c r="J119" s="98"/>
      <c r="K119" s="34" t="str">
        <f>IFERROR(IF(Table15[[#This Row],[Salary/Wages
Covered Period]]&gt;=100000,"N/A",IF(OR(Table15[[#This Row],[Salary/Wages
Covered Period]]/Table15[[#This Row],[Salary/Wages
Most Recent Quarter]]&gt;=0.75,Table15[[#This Row],[Salary/Wages
Most Recent Quarter]]=0),"No","Yes")),"N/A")</f>
        <v>N/A</v>
      </c>
      <c r="L119" s="83"/>
      <c r="M119" s="106"/>
      <c r="N119" s="106"/>
      <c r="O119" s="34" t="str">
        <f>IF(AND(Table15[[#This Row],[Salary/Wages
Feb. 15, 2020]]&lt;&gt;"",Table15[[#This Row],[Salary/Wages
Feb. 15 - Apr. 26, 2020]]&lt;&gt;"",Table15[[#This Row],[Reduced More Than 25%?]]="Yes"),IF(Table15[[#This Row],[Salary/Wages
Feb. 15 - Apr. 26, 2020]]&gt;=Table15[[#This Row],[Salary/Wages
Feb. 15, 2020]],"No","Yes"),"")</f>
        <v/>
      </c>
      <c r="P119" s="108"/>
      <c r="Q119">
        <f>IF(AND(Table15[[#This Row],[Reduction Occurred 
2/15-4/26?]]&lt;&gt;"No",Table15[[#This Row],[Salary/Wages on Dec. 31, 2020 or End of Covered Period]]&gt;=Table15[[#This Row],[Salary/Wages
Feb. 15, 2020]]),0,ROUND(Table15[[#This Row],[Salary/Wages
Most Recent Quarter]]*0.75,2)-Table15[[#This Row],[Salary/Wages
Covered Period]])</f>
        <v>0</v>
      </c>
    </row>
    <row r="120" spans="1:17" x14ac:dyDescent="0.3">
      <c r="A120" s="60"/>
      <c r="B120" s="32"/>
      <c r="C120" s="87"/>
      <c r="D120" s="103">
        <f>IF(AND(NOT(ISBLANK(Table15[[#This Row],[Employee''s Name]])),NOT(ISBLANK(Table15[[#This Row],[Cash Compensation]]))),IF(CoveredPeriod="","See Question 2",MIN(Table15[[#This Row],[Cash Compensation]],MaxSalary)),0)</f>
        <v>0</v>
      </c>
      <c r="E120" s="31"/>
      <c r="F12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0" s="96" t="str">
        <f>IFERROR(IF(Reduction="Yes",0,IF(Table15[[#This Row],[Employee''s Name]]&lt;&gt;"",IF(Table15[[#This Row],[Reduced More Than 25%?]]="No",0,IF(Table15[[#This Row],[Pay Method]]="Hourly",Q120*Table15[[#This Row],[Avg Hours Worked / Week
Most Recent Quarter]]*Weeks,IF(Table15[[#This Row],[Pay Method]]="Salary",Q120*Weeks/52,"Please Select Pay Method"))),"")),"")</f>
        <v/>
      </c>
      <c r="H120" s="32"/>
      <c r="I120" s="98" t="str">
        <f>IFERROR(IF(Table15[[#This Row],[Pay Method]]="Salary",Table15[[#This Row],[Adjusted Cash Compensation ($100,000 Limit)]]/Weeks*52,IF(Table15[[#This Row],[Pay Method]]="Hourly",Table15[[#This Row],[Adjusted Cash Compensation ($100,000 Limit)]]/Weeks/Table15[[#This Row],[Average Hours
Paid/Week]],"")),"")</f>
        <v/>
      </c>
      <c r="J120" s="98"/>
      <c r="K120" s="34" t="str">
        <f>IFERROR(IF(Table15[[#This Row],[Salary/Wages
Covered Period]]&gt;=100000,"N/A",IF(OR(Table15[[#This Row],[Salary/Wages
Covered Period]]/Table15[[#This Row],[Salary/Wages
Most Recent Quarter]]&gt;=0.75,Table15[[#This Row],[Salary/Wages
Most Recent Quarter]]=0),"No","Yes")),"N/A")</f>
        <v>N/A</v>
      </c>
      <c r="L120" s="83"/>
      <c r="M120" s="106"/>
      <c r="N120" s="106"/>
      <c r="O120" s="34" t="str">
        <f>IF(AND(Table15[[#This Row],[Salary/Wages
Feb. 15, 2020]]&lt;&gt;"",Table15[[#This Row],[Salary/Wages
Feb. 15 - Apr. 26, 2020]]&lt;&gt;"",Table15[[#This Row],[Reduced More Than 25%?]]="Yes"),IF(Table15[[#This Row],[Salary/Wages
Feb. 15 - Apr. 26, 2020]]&gt;=Table15[[#This Row],[Salary/Wages
Feb. 15, 2020]],"No","Yes"),"")</f>
        <v/>
      </c>
      <c r="P120" s="108"/>
      <c r="Q120">
        <f>IF(AND(Table15[[#This Row],[Reduction Occurred 
2/15-4/26?]]&lt;&gt;"No",Table15[[#This Row],[Salary/Wages on Dec. 31, 2020 or End of Covered Period]]&gt;=Table15[[#This Row],[Salary/Wages
Feb. 15, 2020]]),0,ROUND(Table15[[#This Row],[Salary/Wages
Most Recent Quarter]]*0.75,2)-Table15[[#This Row],[Salary/Wages
Covered Period]])</f>
        <v>0</v>
      </c>
    </row>
    <row r="121" spans="1:17" x14ac:dyDescent="0.3">
      <c r="A121" s="60"/>
      <c r="B121" s="32"/>
      <c r="C121" s="87"/>
      <c r="D121" s="103">
        <f>IF(AND(NOT(ISBLANK(Table15[[#This Row],[Employee''s Name]])),NOT(ISBLANK(Table15[[#This Row],[Cash Compensation]]))),IF(CoveredPeriod="","See Question 2",MIN(Table15[[#This Row],[Cash Compensation]],MaxSalary)),0)</f>
        <v>0</v>
      </c>
      <c r="E121" s="31"/>
      <c r="F12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1" s="96" t="str">
        <f>IFERROR(IF(Reduction="Yes",0,IF(Table15[[#This Row],[Employee''s Name]]&lt;&gt;"",IF(Table15[[#This Row],[Reduced More Than 25%?]]="No",0,IF(Table15[[#This Row],[Pay Method]]="Hourly",Q121*Table15[[#This Row],[Avg Hours Worked / Week
Most Recent Quarter]]*Weeks,IF(Table15[[#This Row],[Pay Method]]="Salary",Q121*Weeks/52,"Please Select Pay Method"))),"")),"")</f>
        <v/>
      </c>
      <c r="H121" s="32"/>
      <c r="I121" s="98" t="str">
        <f>IFERROR(IF(Table15[[#This Row],[Pay Method]]="Salary",Table15[[#This Row],[Adjusted Cash Compensation ($100,000 Limit)]]/Weeks*52,IF(Table15[[#This Row],[Pay Method]]="Hourly",Table15[[#This Row],[Adjusted Cash Compensation ($100,000 Limit)]]/Weeks/Table15[[#This Row],[Average Hours
Paid/Week]],"")),"")</f>
        <v/>
      </c>
      <c r="J121" s="98"/>
      <c r="K121" s="34" t="str">
        <f>IFERROR(IF(Table15[[#This Row],[Salary/Wages
Covered Period]]&gt;=100000,"N/A",IF(OR(Table15[[#This Row],[Salary/Wages
Covered Period]]/Table15[[#This Row],[Salary/Wages
Most Recent Quarter]]&gt;=0.75,Table15[[#This Row],[Salary/Wages
Most Recent Quarter]]=0),"No","Yes")),"N/A")</f>
        <v>N/A</v>
      </c>
      <c r="L121" s="83"/>
      <c r="M121" s="106"/>
      <c r="N121" s="106"/>
      <c r="O121" s="34" t="str">
        <f>IF(AND(Table15[[#This Row],[Salary/Wages
Feb. 15, 2020]]&lt;&gt;"",Table15[[#This Row],[Salary/Wages
Feb. 15 - Apr. 26, 2020]]&lt;&gt;"",Table15[[#This Row],[Reduced More Than 25%?]]="Yes"),IF(Table15[[#This Row],[Salary/Wages
Feb. 15 - Apr. 26, 2020]]&gt;=Table15[[#This Row],[Salary/Wages
Feb. 15, 2020]],"No","Yes"),"")</f>
        <v/>
      </c>
      <c r="P121" s="108"/>
      <c r="Q121">
        <f>IF(AND(Table15[[#This Row],[Reduction Occurred 
2/15-4/26?]]&lt;&gt;"No",Table15[[#This Row],[Salary/Wages on Dec. 31, 2020 or End of Covered Period]]&gt;=Table15[[#This Row],[Salary/Wages
Feb. 15, 2020]]),0,ROUND(Table15[[#This Row],[Salary/Wages
Most Recent Quarter]]*0.75,2)-Table15[[#This Row],[Salary/Wages
Covered Period]])</f>
        <v>0</v>
      </c>
    </row>
    <row r="122" spans="1:17" x14ac:dyDescent="0.3">
      <c r="A122" s="60"/>
      <c r="B122" s="32"/>
      <c r="C122" s="87"/>
      <c r="D122" s="103">
        <f>IF(AND(NOT(ISBLANK(Table15[[#This Row],[Employee''s Name]])),NOT(ISBLANK(Table15[[#This Row],[Cash Compensation]]))),IF(CoveredPeriod="","See Question 2",MIN(Table15[[#This Row],[Cash Compensation]],MaxSalary)),0)</f>
        <v>0</v>
      </c>
      <c r="E122" s="31"/>
      <c r="F12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2" s="96" t="str">
        <f>IFERROR(IF(Reduction="Yes",0,IF(Table15[[#This Row],[Employee''s Name]]&lt;&gt;"",IF(Table15[[#This Row],[Reduced More Than 25%?]]="No",0,IF(Table15[[#This Row],[Pay Method]]="Hourly",Q122*Table15[[#This Row],[Avg Hours Worked / Week
Most Recent Quarter]]*Weeks,IF(Table15[[#This Row],[Pay Method]]="Salary",Q122*Weeks/52,"Please Select Pay Method"))),"")),"")</f>
        <v/>
      </c>
      <c r="H122" s="32"/>
      <c r="I122" s="98" t="str">
        <f>IFERROR(IF(Table15[[#This Row],[Pay Method]]="Salary",Table15[[#This Row],[Adjusted Cash Compensation ($100,000 Limit)]]/Weeks*52,IF(Table15[[#This Row],[Pay Method]]="Hourly",Table15[[#This Row],[Adjusted Cash Compensation ($100,000 Limit)]]/Weeks/Table15[[#This Row],[Average Hours
Paid/Week]],"")),"")</f>
        <v/>
      </c>
      <c r="J122" s="98"/>
      <c r="K122" s="34" t="str">
        <f>IFERROR(IF(Table15[[#This Row],[Salary/Wages
Covered Period]]&gt;=100000,"N/A",IF(OR(Table15[[#This Row],[Salary/Wages
Covered Period]]/Table15[[#This Row],[Salary/Wages
Most Recent Quarter]]&gt;=0.75,Table15[[#This Row],[Salary/Wages
Most Recent Quarter]]=0),"No","Yes")),"N/A")</f>
        <v>N/A</v>
      </c>
      <c r="L122" s="83"/>
      <c r="M122" s="106"/>
      <c r="N122" s="106"/>
      <c r="O122" s="34" t="str">
        <f>IF(AND(Table15[[#This Row],[Salary/Wages
Feb. 15, 2020]]&lt;&gt;"",Table15[[#This Row],[Salary/Wages
Feb. 15 - Apr. 26, 2020]]&lt;&gt;"",Table15[[#This Row],[Reduced More Than 25%?]]="Yes"),IF(Table15[[#This Row],[Salary/Wages
Feb. 15 - Apr. 26, 2020]]&gt;=Table15[[#This Row],[Salary/Wages
Feb. 15, 2020]],"No","Yes"),"")</f>
        <v/>
      </c>
      <c r="P122" s="108"/>
      <c r="Q122">
        <f>IF(AND(Table15[[#This Row],[Reduction Occurred 
2/15-4/26?]]&lt;&gt;"No",Table15[[#This Row],[Salary/Wages on Dec. 31, 2020 or End of Covered Period]]&gt;=Table15[[#This Row],[Salary/Wages
Feb. 15, 2020]]),0,ROUND(Table15[[#This Row],[Salary/Wages
Most Recent Quarter]]*0.75,2)-Table15[[#This Row],[Salary/Wages
Covered Period]])</f>
        <v>0</v>
      </c>
    </row>
    <row r="123" spans="1:17" x14ac:dyDescent="0.3">
      <c r="A123" s="60"/>
      <c r="B123" s="32"/>
      <c r="C123" s="87"/>
      <c r="D123" s="103">
        <f>IF(AND(NOT(ISBLANK(Table15[[#This Row],[Employee''s Name]])),NOT(ISBLANK(Table15[[#This Row],[Cash Compensation]]))),IF(CoveredPeriod="","See Question 2",MIN(Table15[[#This Row],[Cash Compensation]],MaxSalary)),0)</f>
        <v>0</v>
      </c>
      <c r="E123" s="31"/>
      <c r="F12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3" s="96" t="str">
        <f>IFERROR(IF(Reduction="Yes",0,IF(Table15[[#This Row],[Employee''s Name]]&lt;&gt;"",IF(Table15[[#This Row],[Reduced More Than 25%?]]="No",0,IF(Table15[[#This Row],[Pay Method]]="Hourly",Q123*Table15[[#This Row],[Avg Hours Worked / Week
Most Recent Quarter]]*Weeks,IF(Table15[[#This Row],[Pay Method]]="Salary",Q123*Weeks/52,"Please Select Pay Method"))),"")),"")</f>
        <v/>
      </c>
      <c r="H123" s="32"/>
      <c r="I123" s="98" t="str">
        <f>IFERROR(IF(Table15[[#This Row],[Pay Method]]="Salary",Table15[[#This Row],[Adjusted Cash Compensation ($100,000 Limit)]]/Weeks*52,IF(Table15[[#This Row],[Pay Method]]="Hourly",Table15[[#This Row],[Adjusted Cash Compensation ($100,000 Limit)]]/Weeks/Table15[[#This Row],[Average Hours
Paid/Week]],"")),"")</f>
        <v/>
      </c>
      <c r="J123" s="98"/>
      <c r="K123" s="34" t="str">
        <f>IFERROR(IF(Table15[[#This Row],[Salary/Wages
Covered Period]]&gt;=100000,"N/A",IF(OR(Table15[[#This Row],[Salary/Wages
Covered Period]]/Table15[[#This Row],[Salary/Wages
Most Recent Quarter]]&gt;=0.75,Table15[[#This Row],[Salary/Wages
Most Recent Quarter]]=0),"No","Yes")),"N/A")</f>
        <v>N/A</v>
      </c>
      <c r="L123" s="83"/>
      <c r="M123" s="106"/>
      <c r="N123" s="106"/>
      <c r="O123" s="34" t="str">
        <f>IF(AND(Table15[[#This Row],[Salary/Wages
Feb. 15, 2020]]&lt;&gt;"",Table15[[#This Row],[Salary/Wages
Feb. 15 - Apr. 26, 2020]]&lt;&gt;"",Table15[[#This Row],[Reduced More Than 25%?]]="Yes"),IF(Table15[[#This Row],[Salary/Wages
Feb. 15 - Apr. 26, 2020]]&gt;=Table15[[#This Row],[Salary/Wages
Feb. 15, 2020]],"No","Yes"),"")</f>
        <v/>
      </c>
      <c r="P123" s="108"/>
      <c r="Q123">
        <f>IF(AND(Table15[[#This Row],[Reduction Occurred 
2/15-4/26?]]&lt;&gt;"No",Table15[[#This Row],[Salary/Wages on Dec. 31, 2020 or End of Covered Period]]&gt;=Table15[[#This Row],[Salary/Wages
Feb. 15, 2020]]),0,ROUND(Table15[[#This Row],[Salary/Wages
Most Recent Quarter]]*0.75,2)-Table15[[#This Row],[Salary/Wages
Covered Period]])</f>
        <v>0</v>
      </c>
    </row>
    <row r="124" spans="1:17" x14ac:dyDescent="0.3">
      <c r="A124" s="60"/>
      <c r="B124" s="32"/>
      <c r="C124" s="87"/>
      <c r="D124" s="103">
        <f>IF(AND(NOT(ISBLANK(Table15[[#This Row],[Employee''s Name]])),NOT(ISBLANK(Table15[[#This Row],[Cash Compensation]]))),IF(CoveredPeriod="","See Question 2",MIN(Table15[[#This Row],[Cash Compensation]],MaxSalary)),0)</f>
        <v>0</v>
      </c>
      <c r="E124" s="31"/>
      <c r="F12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4" s="96" t="str">
        <f>IFERROR(IF(Reduction="Yes",0,IF(Table15[[#This Row],[Employee''s Name]]&lt;&gt;"",IF(Table15[[#This Row],[Reduced More Than 25%?]]="No",0,IF(Table15[[#This Row],[Pay Method]]="Hourly",Q124*Table15[[#This Row],[Avg Hours Worked / Week
Most Recent Quarter]]*Weeks,IF(Table15[[#This Row],[Pay Method]]="Salary",Q124*Weeks/52,"Please Select Pay Method"))),"")),"")</f>
        <v/>
      </c>
      <c r="H124" s="32"/>
      <c r="I124" s="98" t="str">
        <f>IFERROR(IF(Table15[[#This Row],[Pay Method]]="Salary",Table15[[#This Row],[Adjusted Cash Compensation ($100,000 Limit)]]/Weeks*52,IF(Table15[[#This Row],[Pay Method]]="Hourly",Table15[[#This Row],[Adjusted Cash Compensation ($100,000 Limit)]]/Weeks/Table15[[#This Row],[Average Hours
Paid/Week]],"")),"")</f>
        <v/>
      </c>
      <c r="J124" s="98"/>
      <c r="K124" s="34" t="str">
        <f>IFERROR(IF(Table15[[#This Row],[Salary/Wages
Covered Period]]&gt;=100000,"N/A",IF(OR(Table15[[#This Row],[Salary/Wages
Covered Period]]/Table15[[#This Row],[Salary/Wages
Most Recent Quarter]]&gt;=0.75,Table15[[#This Row],[Salary/Wages
Most Recent Quarter]]=0),"No","Yes")),"N/A")</f>
        <v>N/A</v>
      </c>
      <c r="L124" s="83"/>
      <c r="M124" s="106"/>
      <c r="N124" s="106"/>
      <c r="O124" s="34" t="str">
        <f>IF(AND(Table15[[#This Row],[Salary/Wages
Feb. 15, 2020]]&lt;&gt;"",Table15[[#This Row],[Salary/Wages
Feb. 15 - Apr. 26, 2020]]&lt;&gt;"",Table15[[#This Row],[Reduced More Than 25%?]]="Yes"),IF(Table15[[#This Row],[Salary/Wages
Feb. 15 - Apr. 26, 2020]]&gt;=Table15[[#This Row],[Salary/Wages
Feb. 15, 2020]],"No","Yes"),"")</f>
        <v/>
      </c>
      <c r="P124" s="108"/>
      <c r="Q124">
        <f>IF(AND(Table15[[#This Row],[Reduction Occurred 
2/15-4/26?]]&lt;&gt;"No",Table15[[#This Row],[Salary/Wages on Dec. 31, 2020 or End of Covered Period]]&gt;=Table15[[#This Row],[Salary/Wages
Feb. 15, 2020]]),0,ROUND(Table15[[#This Row],[Salary/Wages
Most Recent Quarter]]*0.75,2)-Table15[[#This Row],[Salary/Wages
Covered Period]])</f>
        <v>0</v>
      </c>
    </row>
    <row r="125" spans="1:17" x14ac:dyDescent="0.3">
      <c r="A125" s="60"/>
      <c r="B125" s="32"/>
      <c r="C125" s="87"/>
      <c r="D125" s="103">
        <f>IF(AND(NOT(ISBLANK(Table15[[#This Row],[Employee''s Name]])),NOT(ISBLANK(Table15[[#This Row],[Cash Compensation]]))),IF(CoveredPeriod="","See Question 2",MIN(Table15[[#This Row],[Cash Compensation]],MaxSalary)),0)</f>
        <v>0</v>
      </c>
      <c r="E125" s="31"/>
      <c r="F12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5" s="96" t="str">
        <f>IFERROR(IF(Reduction="Yes",0,IF(Table15[[#This Row],[Employee''s Name]]&lt;&gt;"",IF(Table15[[#This Row],[Reduced More Than 25%?]]="No",0,IF(Table15[[#This Row],[Pay Method]]="Hourly",Q125*Table15[[#This Row],[Avg Hours Worked / Week
Most Recent Quarter]]*Weeks,IF(Table15[[#This Row],[Pay Method]]="Salary",Q125*Weeks/52,"Please Select Pay Method"))),"")),"")</f>
        <v/>
      </c>
      <c r="H125" s="32"/>
      <c r="I125" s="98" t="str">
        <f>IFERROR(IF(Table15[[#This Row],[Pay Method]]="Salary",Table15[[#This Row],[Adjusted Cash Compensation ($100,000 Limit)]]/Weeks*52,IF(Table15[[#This Row],[Pay Method]]="Hourly",Table15[[#This Row],[Adjusted Cash Compensation ($100,000 Limit)]]/Weeks/Table15[[#This Row],[Average Hours
Paid/Week]],"")),"")</f>
        <v/>
      </c>
      <c r="J125" s="98"/>
      <c r="K125" s="34" t="str">
        <f>IFERROR(IF(Table15[[#This Row],[Salary/Wages
Covered Period]]&gt;=100000,"N/A",IF(OR(Table15[[#This Row],[Salary/Wages
Covered Period]]/Table15[[#This Row],[Salary/Wages
Most Recent Quarter]]&gt;=0.75,Table15[[#This Row],[Salary/Wages
Most Recent Quarter]]=0),"No","Yes")),"N/A")</f>
        <v>N/A</v>
      </c>
      <c r="L125" s="83"/>
      <c r="M125" s="106"/>
      <c r="N125" s="106"/>
      <c r="O125" s="34" t="str">
        <f>IF(AND(Table15[[#This Row],[Salary/Wages
Feb. 15, 2020]]&lt;&gt;"",Table15[[#This Row],[Salary/Wages
Feb. 15 - Apr. 26, 2020]]&lt;&gt;"",Table15[[#This Row],[Reduced More Than 25%?]]="Yes"),IF(Table15[[#This Row],[Salary/Wages
Feb. 15 - Apr. 26, 2020]]&gt;=Table15[[#This Row],[Salary/Wages
Feb. 15, 2020]],"No","Yes"),"")</f>
        <v/>
      </c>
      <c r="P125" s="108"/>
      <c r="Q125">
        <f>IF(AND(Table15[[#This Row],[Reduction Occurred 
2/15-4/26?]]&lt;&gt;"No",Table15[[#This Row],[Salary/Wages on Dec. 31, 2020 or End of Covered Period]]&gt;=Table15[[#This Row],[Salary/Wages
Feb. 15, 2020]]),0,ROUND(Table15[[#This Row],[Salary/Wages
Most Recent Quarter]]*0.75,2)-Table15[[#This Row],[Salary/Wages
Covered Period]])</f>
        <v>0</v>
      </c>
    </row>
    <row r="126" spans="1:17" x14ac:dyDescent="0.3">
      <c r="A126" s="60"/>
      <c r="B126" s="32"/>
      <c r="C126" s="87"/>
      <c r="D126" s="103">
        <f>IF(AND(NOT(ISBLANK(Table15[[#This Row],[Employee''s Name]])),NOT(ISBLANK(Table15[[#This Row],[Cash Compensation]]))),IF(CoveredPeriod="","See Question 2",MIN(Table15[[#This Row],[Cash Compensation]],MaxSalary)),0)</f>
        <v>0</v>
      </c>
      <c r="E126" s="31"/>
      <c r="F12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6" s="96" t="str">
        <f>IFERROR(IF(Reduction="Yes",0,IF(Table15[[#This Row],[Employee''s Name]]&lt;&gt;"",IF(Table15[[#This Row],[Reduced More Than 25%?]]="No",0,IF(Table15[[#This Row],[Pay Method]]="Hourly",Q126*Table15[[#This Row],[Avg Hours Worked / Week
Most Recent Quarter]]*Weeks,IF(Table15[[#This Row],[Pay Method]]="Salary",Q126*Weeks/52,"Please Select Pay Method"))),"")),"")</f>
        <v/>
      </c>
      <c r="H126" s="32"/>
      <c r="I126" s="98" t="str">
        <f>IFERROR(IF(Table15[[#This Row],[Pay Method]]="Salary",Table15[[#This Row],[Adjusted Cash Compensation ($100,000 Limit)]]/Weeks*52,IF(Table15[[#This Row],[Pay Method]]="Hourly",Table15[[#This Row],[Adjusted Cash Compensation ($100,000 Limit)]]/Weeks/Table15[[#This Row],[Average Hours
Paid/Week]],"")),"")</f>
        <v/>
      </c>
      <c r="J126" s="98"/>
      <c r="K126" s="34" t="str">
        <f>IFERROR(IF(Table15[[#This Row],[Salary/Wages
Covered Period]]&gt;=100000,"N/A",IF(OR(Table15[[#This Row],[Salary/Wages
Covered Period]]/Table15[[#This Row],[Salary/Wages
Most Recent Quarter]]&gt;=0.75,Table15[[#This Row],[Salary/Wages
Most Recent Quarter]]=0),"No","Yes")),"N/A")</f>
        <v>N/A</v>
      </c>
      <c r="L126" s="83"/>
      <c r="M126" s="106"/>
      <c r="N126" s="106"/>
      <c r="O126" s="34" t="str">
        <f>IF(AND(Table15[[#This Row],[Salary/Wages
Feb. 15, 2020]]&lt;&gt;"",Table15[[#This Row],[Salary/Wages
Feb. 15 - Apr. 26, 2020]]&lt;&gt;"",Table15[[#This Row],[Reduced More Than 25%?]]="Yes"),IF(Table15[[#This Row],[Salary/Wages
Feb. 15 - Apr. 26, 2020]]&gt;=Table15[[#This Row],[Salary/Wages
Feb. 15, 2020]],"No","Yes"),"")</f>
        <v/>
      </c>
      <c r="P126" s="108"/>
      <c r="Q126">
        <f>IF(AND(Table15[[#This Row],[Reduction Occurred 
2/15-4/26?]]&lt;&gt;"No",Table15[[#This Row],[Salary/Wages on Dec. 31, 2020 or End of Covered Period]]&gt;=Table15[[#This Row],[Salary/Wages
Feb. 15, 2020]]),0,ROUND(Table15[[#This Row],[Salary/Wages
Most Recent Quarter]]*0.75,2)-Table15[[#This Row],[Salary/Wages
Covered Period]])</f>
        <v>0</v>
      </c>
    </row>
    <row r="127" spans="1:17" x14ac:dyDescent="0.3">
      <c r="A127" s="60"/>
      <c r="B127" s="32"/>
      <c r="C127" s="87"/>
      <c r="D127" s="103">
        <f>IF(AND(NOT(ISBLANK(Table15[[#This Row],[Employee''s Name]])),NOT(ISBLANK(Table15[[#This Row],[Cash Compensation]]))),IF(CoveredPeriod="","See Question 2",MIN(Table15[[#This Row],[Cash Compensation]],MaxSalary)),0)</f>
        <v>0</v>
      </c>
      <c r="E127" s="31"/>
      <c r="F12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7" s="96" t="str">
        <f>IFERROR(IF(Reduction="Yes",0,IF(Table15[[#This Row],[Employee''s Name]]&lt;&gt;"",IF(Table15[[#This Row],[Reduced More Than 25%?]]="No",0,IF(Table15[[#This Row],[Pay Method]]="Hourly",Q127*Table15[[#This Row],[Avg Hours Worked / Week
Most Recent Quarter]]*Weeks,IF(Table15[[#This Row],[Pay Method]]="Salary",Q127*Weeks/52,"Please Select Pay Method"))),"")),"")</f>
        <v/>
      </c>
      <c r="H127" s="32"/>
      <c r="I127" s="98" t="str">
        <f>IFERROR(IF(Table15[[#This Row],[Pay Method]]="Salary",Table15[[#This Row],[Adjusted Cash Compensation ($100,000 Limit)]]/Weeks*52,IF(Table15[[#This Row],[Pay Method]]="Hourly",Table15[[#This Row],[Adjusted Cash Compensation ($100,000 Limit)]]/Weeks/Table15[[#This Row],[Average Hours
Paid/Week]],"")),"")</f>
        <v/>
      </c>
      <c r="J127" s="98"/>
      <c r="K127" s="34" t="str">
        <f>IFERROR(IF(Table15[[#This Row],[Salary/Wages
Covered Period]]&gt;=100000,"N/A",IF(OR(Table15[[#This Row],[Salary/Wages
Covered Period]]/Table15[[#This Row],[Salary/Wages
Most Recent Quarter]]&gt;=0.75,Table15[[#This Row],[Salary/Wages
Most Recent Quarter]]=0),"No","Yes")),"N/A")</f>
        <v>N/A</v>
      </c>
      <c r="L127" s="83"/>
      <c r="M127" s="106"/>
      <c r="N127" s="106"/>
      <c r="O127" s="34" t="str">
        <f>IF(AND(Table15[[#This Row],[Salary/Wages
Feb. 15, 2020]]&lt;&gt;"",Table15[[#This Row],[Salary/Wages
Feb. 15 - Apr. 26, 2020]]&lt;&gt;"",Table15[[#This Row],[Reduced More Than 25%?]]="Yes"),IF(Table15[[#This Row],[Salary/Wages
Feb. 15 - Apr. 26, 2020]]&gt;=Table15[[#This Row],[Salary/Wages
Feb. 15, 2020]],"No","Yes"),"")</f>
        <v/>
      </c>
      <c r="P127" s="108"/>
      <c r="Q127">
        <f>IF(AND(Table15[[#This Row],[Reduction Occurred 
2/15-4/26?]]&lt;&gt;"No",Table15[[#This Row],[Salary/Wages on Dec. 31, 2020 or End of Covered Period]]&gt;=Table15[[#This Row],[Salary/Wages
Feb. 15, 2020]]),0,ROUND(Table15[[#This Row],[Salary/Wages
Most Recent Quarter]]*0.75,2)-Table15[[#This Row],[Salary/Wages
Covered Period]])</f>
        <v>0</v>
      </c>
    </row>
    <row r="128" spans="1:17" x14ac:dyDescent="0.3">
      <c r="A128" s="60"/>
      <c r="B128" s="32"/>
      <c r="C128" s="87"/>
      <c r="D128" s="103">
        <f>IF(AND(NOT(ISBLANK(Table15[[#This Row],[Employee''s Name]])),NOT(ISBLANK(Table15[[#This Row],[Cash Compensation]]))),IF(CoveredPeriod="","See Question 2",MIN(Table15[[#This Row],[Cash Compensation]],MaxSalary)),0)</f>
        <v>0</v>
      </c>
      <c r="E128" s="31"/>
      <c r="F12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8" s="96" t="str">
        <f>IFERROR(IF(Reduction="Yes",0,IF(Table15[[#This Row],[Employee''s Name]]&lt;&gt;"",IF(Table15[[#This Row],[Reduced More Than 25%?]]="No",0,IF(Table15[[#This Row],[Pay Method]]="Hourly",Q128*Table15[[#This Row],[Avg Hours Worked / Week
Most Recent Quarter]]*Weeks,IF(Table15[[#This Row],[Pay Method]]="Salary",Q128*Weeks/52,"Please Select Pay Method"))),"")),"")</f>
        <v/>
      </c>
      <c r="H128" s="32"/>
      <c r="I128" s="98" t="str">
        <f>IFERROR(IF(Table15[[#This Row],[Pay Method]]="Salary",Table15[[#This Row],[Adjusted Cash Compensation ($100,000 Limit)]]/Weeks*52,IF(Table15[[#This Row],[Pay Method]]="Hourly",Table15[[#This Row],[Adjusted Cash Compensation ($100,000 Limit)]]/Weeks/Table15[[#This Row],[Average Hours
Paid/Week]],"")),"")</f>
        <v/>
      </c>
      <c r="J128" s="98"/>
      <c r="K128" s="34" t="str">
        <f>IFERROR(IF(Table15[[#This Row],[Salary/Wages
Covered Period]]&gt;=100000,"N/A",IF(OR(Table15[[#This Row],[Salary/Wages
Covered Period]]/Table15[[#This Row],[Salary/Wages
Most Recent Quarter]]&gt;=0.75,Table15[[#This Row],[Salary/Wages
Most Recent Quarter]]=0),"No","Yes")),"N/A")</f>
        <v>N/A</v>
      </c>
      <c r="L128" s="83"/>
      <c r="M128" s="106"/>
      <c r="N128" s="106"/>
      <c r="O128" s="34" t="str">
        <f>IF(AND(Table15[[#This Row],[Salary/Wages
Feb. 15, 2020]]&lt;&gt;"",Table15[[#This Row],[Salary/Wages
Feb. 15 - Apr. 26, 2020]]&lt;&gt;"",Table15[[#This Row],[Reduced More Than 25%?]]="Yes"),IF(Table15[[#This Row],[Salary/Wages
Feb. 15 - Apr. 26, 2020]]&gt;=Table15[[#This Row],[Salary/Wages
Feb. 15, 2020]],"No","Yes"),"")</f>
        <v/>
      </c>
      <c r="P128" s="108"/>
      <c r="Q128">
        <f>IF(AND(Table15[[#This Row],[Reduction Occurred 
2/15-4/26?]]&lt;&gt;"No",Table15[[#This Row],[Salary/Wages on Dec. 31, 2020 or End of Covered Period]]&gt;=Table15[[#This Row],[Salary/Wages
Feb. 15, 2020]]),0,ROUND(Table15[[#This Row],[Salary/Wages
Most Recent Quarter]]*0.75,2)-Table15[[#This Row],[Salary/Wages
Covered Period]])</f>
        <v>0</v>
      </c>
    </row>
    <row r="129" spans="1:17" x14ac:dyDescent="0.3">
      <c r="A129" s="60"/>
      <c r="B129" s="32"/>
      <c r="C129" s="87"/>
      <c r="D129" s="103">
        <f>IF(AND(NOT(ISBLANK(Table15[[#This Row],[Employee''s Name]])),NOT(ISBLANK(Table15[[#This Row],[Cash Compensation]]))),IF(CoveredPeriod="","See Question 2",MIN(Table15[[#This Row],[Cash Compensation]],MaxSalary)),0)</f>
        <v>0</v>
      </c>
      <c r="E129" s="31"/>
      <c r="F12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29" s="96" t="str">
        <f>IFERROR(IF(Reduction="Yes",0,IF(Table15[[#This Row],[Employee''s Name]]&lt;&gt;"",IF(Table15[[#This Row],[Reduced More Than 25%?]]="No",0,IF(Table15[[#This Row],[Pay Method]]="Hourly",Q129*Table15[[#This Row],[Avg Hours Worked / Week
Most Recent Quarter]]*Weeks,IF(Table15[[#This Row],[Pay Method]]="Salary",Q129*Weeks/52,"Please Select Pay Method"))),"")),"")</f>
        <v/>
      </c>
      <c r="H129" s="32"/>
      <c r="I129" s="98" t="str">
        <f>IFERROR(IF(Table15[[#This Row],[Pay Method]]="Salary",Table15[[#This Row],[Adjusted Cash Compensation ($100,000 Limit)]]/Weeks*52,IF(Table15[[#This Row],[Pay Method]]="Hourly",Table15[[#This Row],[Adjusted Cash Compensation ($100,000 Limit)]]/Weeks/Table15[[#This Row],[Average Hours
Paid/Week]],"")),"")</f>
        <v/>
      </c>
      <c r="J129" s="98"/>
      <c r="K129" s="34" t="str">
        <f>IFERROR(IF(Table15[[#This Row],[Salary/Wages
Covered Period]]&gt;=100000,"N/A",IF(OR(Table15[[#This Row],[Salary/Wages
Covered Period]]/Table15[[#This Row],[Salary/Wages
Most Recent Quarter]]&gt;=0.75,Table15[[#This Row],[Salary/Wages
Most Recent Quarter]]=0),"No","Yes")),"N/A")</f>
        <v>N/A</v>
      </c>
      <c r="L129" s="83"/>
      <c r="M129" s="106"/>
      <c r="N129" s="106"/>
      <c r="O129" s="34" t="str">
        <f>IF(AND(Table15[[#This Row],[Salary/Wages
Feb. 15, 2020]]&lt;&gt;"",Table15[[#This Row],[Salary/Wages
Feb. 15 - Apr. 26, 2020]]&lt;&gt;"",Table15[[#This Row],[Reduced More Than 25%?]]="Yes"),IF(Table15[[#This Row],[Salary/Wages
Feb. 15 - Apr. 26, 2020]]&gt;=Table15[[#This Row],[Salary/Wages
Feb. 15, 2020]],"No","Yes"),"")</f>
        <v/>
      </c>
      <c r="P129" s="108"/>
      <c r="Q129">
        <f>IF(AND(Table15[[#This Row],[Reduction Occurred 
2/15-4/26?]]&lt;&gt;"No",Table15[[#This Row],[Salary/Wages on Dec. 31, 2020 or End of Covered Period]]&gt;=Table15[[#This Row],[Salary/Wages
Feb. 15, 2020]]),0,ROUND(Table15[[#This Row],[Salary/Wages
Most Recent Quarter]]*0.75,2)-Table15[[#This Row],[Salary/Wages
Covered Period]])</f>
        <v>0</v>
      </c>
    </row>
    <row r="130" spans="1:17" x14ac:dyDescent="0.3">
      <c r="A130" s="60"/>
      <c r="B130" s="32"/>
      <c r="C130" s="87"/>
      <c r="D130" s="103">
        <f>IF(AND(NOT(ISBLANK(Table15[[#This Row],[Employee''s Name]])),NOT(ISBLANK(Table15[[#This Row],[Cash Compensation]]))),IF(CoveredPeriod="","See Question 2",MIN(Table15[[#This Row],[Cash Compensation]],MaxSalary)),0)</f>
        <v>0</v>
      </c>
      <c r="E130" s="31"/>
      <c r="F13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0" s="96" t="str">
        <f>IFERROR(IF(Reduction="Yes",0,IF(Table15[[#This Row],[Employee''s Name]]&lt;&gt;"",IF(Table15[[#This Row],[Reduced More Than 25%?]]="No",0,IF(Table15[[#This Row],[Pay Method]]="Hourly",Q130*Table15[[#This Row],[Avg Hours Worked / Week
Most Recent Quarter]]*Weeks,IF(Table15[[#This Row],[Pay Method]]="Salary",Q130*Weeks/52,"Please Select Pay Method"))),"")),"")</f>
        <v/>
      </c>
      <c r="H130" s="32"/>
      <c r="I130" s="98" t="str">
        <f>IFERROR(IF(Table15[[#This Row],[Pay Method]]="Salary",Table15[[#This Row],[Adjusted Cash Compensation ($100,000 Limit)]]/Weeks*52,IF(Table15[[#This Row],[Pay Method]]="Hourly",Table15[[#This Row],[Adjusted Cash Compensation ($100,000 Limit)]]/Weeks/Table15[[#This Row],[Average Hours
Paid/Week]],"")),"")</f>
        <v/>
      </c>
      <c r="J130" s="98"/>
      <c r="K130" s="34" t="str">
        <f>IFERROR(IF(Table15[[#This Row],[Salary/Wages
Covered Period]]&gt;=100000,"N/A",IF(OR(Table15[[#This Row],[Salary/Wages
Covered Period]]/Table15[[#This Row],[Salary/Wages
Most Recent Quarter]]&gt;=0.75,Table15[[#This Row],[Salary/Wages
Most Recent Quarter]]=0),"No","Yes")),"N/A")</f>
        <v>N/A</v>
      </c>
      <c r="L130" s="83"/>
      <c r="M130" s="106"/>
      <c r="N130" s="106"/>
      <c r="O130" s="34" t="str">
        <f>IF(AND(Table15[[#This Row],[Salary/Wages
Feb. 15, 2020]]&lt;&gt;"",Table15[[#This Row],[Salary/Wages
Feb. 15 - Apr. 26, 2020]]&lt;&gt;"",Table15[[#This Row],[Reduced More Than 25%?]]="Yes"),IF(Table15[[#This Row],[Salary/Wages
Feb. 15 - Apr. 26, 2020]]&gt;=Table15[[#This Row],[Salary/Wages
Feb. 15, 2020]],"No","Yes"),"")</f>
        <v/>
      </c>
      <c r="P130" s="108"/>
      <c r="Q130">
        <f>IF(AND(Table15[[#This Row],[Reduction Occurred 
2/15-4/26?]]&lt;&gt;"No",Table15[[#This Row],[Salary/Wages on Dec. 31, 2020 or End of Covered Period]]&gt;=Table15[[#This Row],[Salary/Wages
Feb. 15, 2020]]),0,ROUND(Table15[[#This Row],[Salary/Wages
Most Recent Quarter]]*0.75,2)-Table15[[#This Row],[Salary/Wages
Covered Period]])</f>
        <v>0</v>
      </c>
    </row>
    <row r="131" spans="1:17" x14ac:dyDescent="0.3">
      <c r="A131" s="60"/>
      <c r="B131" s="32"/>
      <c r="C131" s="87"/>
      <c r="D131" s="103">
        <f>IF(AND(NOT(ISBLANK(Table15[[#This Row],[Employee''s Name]])),NOT(ISBLANK(Table15[[#This Row],[Cash Compensation]]))),IF(CoveredPeriod="","See Question 2",MIN(Table15[[#This Row],[Cash Compensation]],MaxSalary)),0)</f>
        <v>0</v>
      </c>
      <c r="E131" s="31"/>
      <c r="F13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1" s="96" t="str">
        <f>IFERROR(IF(Reduction="Yes",0,IF(Table15[[#This Row],[Employee''s Name]]&lt;&gt;"",IF(Table15[[#This Row],[Reduced More Than 25%?]]="No",0,IF(Table15[[#This Row],[Pay Method]]="Hourly",Q131*Table15[[#This Row],[Avg Hours Worked / Week
Most Recent Quarter]]*Weeks,IF(Table15[[#This Row],[Pay Method]]="Salary",Q131*Weeks/52,"Please Select Pay Method"))),"")),"")</f>
        <v/>
      </c>
      <c r="H131" s="32"/>
      <c r="I131" s="98" t="str">
        <f>IFERROR(IF(Table15[[#This Row],[Pay Method]]="Salary",Table15[[#This Row],[Adjusted Cash Compensation ($100,000 Limit)]]/Weeks*52,IF(Table15[[#This Row],[Pay Method]]="Hourly",Table15[[#This Row],[Adjusted Cash Compensation ($100,000 Limit)]]/Weeks/Table15[[#This Row],[Average Hours
Paid/Week]],"")),"")</f>
        <v/>
      </c>
      <c r="J131" s="98"/>
      <c r="K131" s="34" t="str">
        <f>IFERROR(IF(Table15[[#This Row],[Salary/Wages
Covered Period]]&gt;=100000,"N/A",IF(OR(Table15[[#This Row],[Salary/Wages
Covered Period]]/Table15[[#This Row],[Salary/Wages
Most Recent Quarter]]&gt;=0.75,Table15[[#This Row],[Salary/Wages
Most Recent Quarter]]=0),"No","Yes")),"N/A")</f>
        <v>N/A</v>
      </c>
      <c r="L131" s="83"/>
      <c r="M131" s="106"/>
      <c r="N131" s="106"/>
      <c r="O131" s="34" t="str">
        <f>IF(AND(Table15[[#This Row],[Salary/Wages
Feb. 15, 2020]]&lt;&gt;"",Table15[[#This Row],[Salary/Wages
Feb. 15 - Apr. 26, 2020]]&lt;&gt;"",Table15[[#This Row],[Reduced More Than 25%?]]="Yes"),IF(Table15[[#This Row],[Salary/Wages
Feb. 15 - Apr. 26, 2020]]&gt;=Table15[[#This Row],[Salary/Wages
Feb. 15, 2020]],"No","Yes"),"")</f>
        <v/>
      </c>
      <c r="P131" s="108"/>
      <c r="Q131">
        <f>IF(AND(Table15[[#This Row],[Reduction Occurred 
2/15-4/26?]]&lt;&gt;"No",Table15[[#This Row],[Salary/Wages on Dec. 31, 2020 or End of Covered Period]]&gt;=Table15[[#This Row],[Salary/Wages
Feb. 15, 2020]]),0,ROUND(Table15[[#This Row],[Salary/Wages
Most Recent Quarter]]*0.75,2)-Table15[[#This Row],[Salary/Wages
Covered Period]])</f>
        <v>0</v>
      </c>
    </row>
    <row r="132" spans="1:17" x14ac:dyDescent="0.3">
      <c r="A132" s="60"/>
      <c r="B132" s="32"/>
      <c r="C132" s="87"/>
      <c r="D132" s="103">
        <f>IF(AND(NOT(ISBLANK(Table15[[#This Row],[Employee''s Name]])),NOT(ISBLANK(Table15[[#This Row],[Cash Compensation]]))),IF(CoveredPeriod="","See Question 2",MIN(Table15[[#This Row],[Cash Compensation]],MaxSalary)),0)</f>
        <v>0</v>
      </c>
      <c r="E132" s="31"/>
      <c r="F13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2" s="96" t="str">
        <f>IFERROR(IF(Reduction="Yes",0,IF(Table15[[#This Row],[Employee''s Name]]&lt;&gt;"",IF(Table15[[#This Row],[Reduced More Than 25%?]]="No",0,IF(Table15[[#This Row],[Pay Method]]="Hourly",Q132*Table15[[#This Row],[Avg Hours Worked / Week
Most Recent Quarter]]*Weeks,IF(Table15[[#This Row],[Pay Method]]="Salary",Q132*Weeks/52,"Please Select Pay Method"))),"")),"")</f>
        <v/>
      </c>
      <c r="H132" s="32"/>
      <c r="I132" s="98" t="str">
        <f>IFERROR(IF(Table15[[#This Row],[Pay Method]]="Salary",Table15[[#This Row],[Adjusted Cash Compensation ($100,000 Limit)]]/Weeks*52,IF(Table15[[#This Row],[Pay Method]]="Hourly",Table15[[#This Row],[Adjusted Cash Compensation ($100,000 Limit)]]/Weeks/Table15[[#This Row],[Average Hours
Paid/Week]],"")),"")</f>
        <v/>
      </c>
      <c r="J132" s="98"/>
      <c r="K132" s="34" t="str">
        <f>IFERROR(IF(Table15[[#This Row],[Salary/Wages
Covered Period]]&gt;=100000,"N/A",IF(OR(Table15[[#This Row],[Salary/Wages
Covered Period]]/Table15[[#This Row],[Salary/Wages
Most Recent Quarter]]&gt;=0.75,Table15[[#This Row],[Salary/Wages
Most Recent Quarter]]=0),"No","Yes")),"N/A")</f>
        <v>N/A</v>
      </c>
      <c r="L132" s="83"/>
      <c r="M132" s="106"/>
      <c r="N132" s="106"/>
      <c r="O132" s="34" t="str">
        <f>IF(AND(Table15[[#This Row],[Salary/Wages
Feb. 15, 2020]]&lt;&gt;"",Table15[[#This Row],[Salary/Wages
Feb. 15 - Apr. 26, 2020]]&lt;&gt;"",Table15[[#This Row],[Reduced More Than 25%?]]="Yes"),IF(Table15[[#This Row],[Salary/Wages
Feb. 15 - Apr. 26, 2020]]&gt;=Table15[[#This Row],[Salary/Wages
Feb. 15, 2020]],"No","Yes"),"")</f>
        <v/>
      </c>
      <c r="P132" s="108"/>
      <c r="Q132">
        <f>IF(AND(Table15[[#This Row],[Reduction Occurred 
2/15-4/26?]]&lt;&gt;"No",Table15[[#This Row],[Salary/Wages on Dec. 31, 2020 or End of Covered Period]]&gt;=Table15[[#This Row],[Salary/Wages
Feb. 15, 2020]]),0,ROUND(Table15[[#This Row],[Salary/Wages
Most Recent Quarter]]*0.75,2)-Table15[[#This Row],[Salary/Wages
Covered Period]])</f>
        <v>0</v>
      </c>
    </row>
    <row r="133" spans="1:17" x14ac:dyDescent="0.3">
      <c r="A133" s="60"/>
      <c r="B133" s="32"/>
      <c r="C133" s="87"/>
      <c r="D133" s="103">
        <f>IF(AND(NOT(ISBLANK(Table15[[#This Row],[Employee''s Name]])),NOT(ISBLANK(Table15[[#This Row],[Cash Compensation]]))),IF(CoveredPeriod="","See Question 2",MIN(Table15[[#This Row],[Cash Compensation]],MaxSalary)),0)</f>
        <v>0</v>
      </c>
      <c r="E133" s="31"/>
      <c r="F13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3" s="96" t="str">
        <f>IFERROR(IF(Reduction="Yes",0,IF(Table15[[#This Row],[Employee''s Name]]&lt;&gt;"",IF(Table15[[#This Row],[Reduced More Than 25%?]]="No",0,IF(Table15[[#This Row],[Pay Method]]="Hourly",Q133*Table15[[#This Row],[Avg Hours Worked / Week
Most Recent Quarter]]*Weeks,IF(Table15[[#This Row],[Pay Method]]="Salary",Q133*Weeks/52,"Please Select Pay Method"))),"")),"")</f>
        <v/>
      </c>
      <c r="H133" s="32"/>
      <c r="I133" s="98" t="str">
        <f>IFERROR(IF(Table15[[#This Row],[Pay Method]]="Salary",Table15[[#This Row],[Adjusted Cash Compensation ($100,000 Limit)]]/Weeks*52,IF(Table15[[#This Row],[Pay Method]]="Hourly",Table15[[#This Row],[Adjusted Cash Compensation ($100,000 Limit)]]/Weeks/Table15[[#This Row],[Average Hours
Paid/Week]],"")),"")</f>
        <v/>
      </c>
      <c r="J133" s="98"/>
      <c r="K133" s="34" t="str">
        <f>IFERROR(IF(Table15[[#This Row],[Salary/Wages
Covered Period]]&gt;=100000,"N/A",IF(OR(Table15[[#This Row],[Salary/Wages
Covered Period]]/Table15[[#This Row],[Salary/Wages
Most Recent Quarter]]&gt;=0.75,Table15[[#This Row],[Salary/Wages
Most Recent Quarter]]=0),"No","Yes")),"N/A")</f>
        <v>N/A</v>
      </c>
      <c r="L133" s="83"/>
      <c r="M133" s="106"/>
      <c r="N133" s="106"/>
      <c r="O133" s="34" t="str">
        <f>IF(AND(Table15[[#This Row],[Salary/Wages
Feb. 15, 2020]]&lt;&gt;"",Table15[[#This Row],[Salary/Wages
Feb. 15 - Apr. 26, 2020]]&lt;&gt;"",Table15[[#This Row],[Reduced More Than 25%?]]="Yes"),IF(Table15[[#This Row],[Salary/Wages
Feb. 15 - Apr. 26, 2020]]&gt;=Table15[[#This Row],[Salary/Wages
Feb. 15, 2020]],"No","Yes"),"")</f>
        <v/>
      </c>
      <c r="P133" s="108"/>
      <c r="Q133">
        <f>IF(AND(Table15[[#This Row],[Reduction Occurred 
2/15-4/26?]]&lt;&gt;"No",Table15[[#This Row],[Salary/Wages on Dec. 31, 2020 or End of Covered Period]]&gt;=Table15[[#This Row],[Salary/Wages
Feb. 15, 2020]]),0,ROUND(Table15[[#This Row],[Salary/Wages
Most Recent Quarter]]*0.75,2)-Table15[[#This Row],[Salary/Wages
Covered Period]])</f>
        <v>0</v>
      </c>
    </row>
    <row r="134" spans="1:17" x14ac:dyDescent="0.3">
      <c r="A134" s="60"/>
      <c r="B134" s="32"/>
      <c r="C134" s="87"/>
      <c r="D134" s="103">
        <f>IF(AND(NOT(ISBLANK(Table15[[#This Row],[Employee''s Name]])),NOT(ISBLANK(Table15[[#This Row],[Cash Compensation]]))),IF(CoveredPeriod="","See Question 2",MIN(Table15[[#This Row],[Cash Compensation]],MaxSalary)),0)</f>
        <v>0</v>
      </c>
      <c r="E134" s="31"/>
      <c r="F13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4" s="96" t="str">
        <f>IFERROR(IF(Reduction="Yes",0,IF(Table15[[#This Row],[Employee''s Name]]&lt;&gt;"",IF(Table15[[#This Row],[Reduced More Than 25%?]]="No",0,IF(Table15[[#This Row],[Pay Method]]="Hourly",Q134*Table15[[#This Row],[Avg Hours Worked / Week
Most Recent Quarter]]*Weeks,IF(Table15[[#This Row],[Pay Method]]="Salary",Q134*Weeks/52,"Please Select Pay Method"))),"")),"")</f>
        <v/>
      </c>
      <c r="H134" s="32"/>
      <c r="I134" s="98" t="str">
        <f>IFERROR(IF(Table15[[#This Row],[Pay Method]]="Salary",Table15[[#This Row],[Adjusted Cash Compensation ($100,000 Limit)]]/Weeks*52,IF(Table15[[#This Row],[Pay Method]]="Hourly",Table15[[#This Row],[Adjusted Cash Compensation ($100,000 Limit)]]/Weeks/Table15[[#This Row],[Average Hours
Paid/Week]],"")),"")</f>
        <v/>
      </c>
      <c r="J134" s="98"/>
      <c r="K134" s="34" t="str">
        <f>IFERROR(IF(Table15[[#This Row],[Salary/Wages
Covered Period]]&gt;=100000,"N/A",IF(OR(Table15[[#This Row],[Salary/Wages
Covered Period]]/Table15[[#This Row],[Salary/Wages
Most Recent Quarter]]&gt;=0.75,Table15[[#This Row],[Salary/Wages
Most Recent Quarter]]=0),"No","Yes")),"N/A")</f>
        <v>N/A</v>
      </c>
      <c r="L134" s="83"/>
      <c r="M134" s="106"/>
      <c r="N134" s="106"/>
      <c r="O134" s="34" t="str">
        <f>IF(AND(Table15[[#This Row],[Salary/Wages
Feb. 15, 2020]]&lt;&gt;"",Table15[[#This Row],[Salary/Wages
Feb. 15 - Apr. 26, 2020]]&lt;&gt;"",Table15[[#This Row],[Reduced More Than 25%?]]="Yes"),IF(Table15[[#This Row],[Salary/Wages
Feb. 15 - Apr. 26, 2020]]&gt;=Table15[[#This Row],[Salary/Wages
Feb. 15, 2020]],"No","Yes"),"")</f>
        <v/>
      </c>
      <c r="P134" s="108"/>
      <c r="Q134">
        <f>IF(AND(Table15[[#This Row],[Reduction Occurred 
2/15-4/26?]]&lt;&gt;"No",Table15[[#This Row],[Salary/Wages on Dec. 31, 2020 or End of Covered Period]]&gt;=Table15[[#This Row],[Salary/Wages
Feb. 15, 2020]]),0,ROUND(Table15[[#This Row],[Salary/Wages
Most Recent Quarter]]*0.75,2)-Table15[[#This Row],[Salary/Wages
Covered Period]])</f>
        <v>0</v>
      </c>
    </row>
    <row r="135" spans="1:17" x14ac:dyDescent="0.3">
      <c r="A135" s="60"/>
      <c r="B135" s="32"/>
      <c r="C135" s="87"/>
      <c r="D135" s="103">
        <f>IF(AND(NOT(ISBLANK(Table15[[#This Row],[Employee''s Name]])),NOT(ISBLANK(Table15[[#This Row],[Cash Compensation]]))),IF(CoveredPeriod="","See Question 2",MIN(Table15[[#This Row],[Cash Compensation]],MaxSalary)),0)</f>
        <v>0</v>
      </c>
      <c r="E135" s="31"/>
      <c r="F13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5" s="96" t="str">
        <f>IFERROR(IF(Reduction="Yes",0,IF(Table15[[#This Row],[Employee''s Name]]&lt;&gt;"",IF(Table15[[#This Row],[Reduced More Than 25%?]]="No",0,IF(Table15[[#This Row],[Pay Method]]="Hourly",Q135*Table15[[#This Row],[Avg Hours Worked / Week
Most Recent Quarter]]*Weeks,IF(Table15[[#This Row],[Pay Method]]="Salary",Q135*Weeks/52,"Please Select Pay Method"))),"")),"")</f>
        <v/>
      </c>
      <c r="H135" s="32"/>
      <c r="I135" s="98" t="str">
        <f>IFERROR(IF(Table15[[#This Row],[Pay Method]]="Salary",Table15[[#This Row],[Adjusted Cash Compensation ($100,000 Limit)]]/Weeks*52,IF(Table15[[#This Row],[Pay Method]]="Hourly",Table15[[#This Row],[Adjusted Cash Compensation ($100,000 Limit)]]/Weeks/Table15[[#This Row],[Average Hours
Paid/Week]],"")),"")</f>
        <v/>
      </c>
      <c r="J135" s="98"/>
      <c r="K135" s="34" t="str">
        <f>IFERROR(IF(Table15[[#This Row],[Salary/Wages
Covered Period]]&gt;=100000,"N/A",IF(OR(Table15[[#This Row],[Salary/Wages
Covered Period]]/Table15[[#This Row],[Salary/Wages
Most Recent Quarter]]&gt;=0.75,Table15[[#This Row],[Salary/Wages
Most Recent Quarter]]=0),"No","Yes")),"N/A")</f>
        <v>N/A</v>
      </c>
      <c r="L135" s="83"/>
      <c r="M135" s="106"/>
      <c r="N135" s="106"/>
      <c r="O135" s="34" t="str">
        <f>IF(AND(Table15[[#This Row],[Salary/Wages
Feb. 15, 2020]]&lt;&gt;"",Table15[[#This Row],[Salary/Wages
Feb. 15 - Apr. 26, 2020]]&lt;&gt;"",Table15[[#This Row],[Reduced More Than 25%?]]="Yes"),IF(Table15[[#This Row],[Salary/Wages
Feb. 15 - Apr. 26, 2020]]&gt;=Table15[[#This Row],[Salary/Wages
Feb. 15, 2020]],"No","Yes"),"")</f>
        <v/>
      </c>
      <c r="P135" s="108"/>
      <c r="Q135">
        <f>IF(AND(Table15[[#This Row],[Reduction Occurred 
2/15-4/26?]]&lt;&gt;"No",Table15[[#This Row],[Salary/Wages on Dec. 31, 2020 or End of Covered Period]]&gt;=Table15[[#This Row],[Salary/Wages
Feb. 15, 2020]]),0,ROUND(Table15[[#This Row],[Salary/Wages
Most Recent Quarter]]*0.75,2)-Table15[[#This Row],[Salary/Wages
Covered Period]])</f>
        <v>0</v>
      </c>
    </row>
    <row r="136" spans="1:17" x14ac:dyDescent="0.3">
      <c r="A136" s="60"/>
      <c r="B136" s="32"/>
      <c r="C136" s="87"/>
      <c r="D136" s="103">
        <f>IF(AND(NOT(ISBLANK(Table15[[#This Row],[Employee''s Name]])),NOT(ISBLANK(Table15[[#This Row],[Cash Compensation]]))),IF(CoveredPeriod="","See Question 2",MIN(Table15[[#This Row],[Cash Compensation]],MaxSalary)),0)</f>
        <v>0</v>
      </c>
      <c r="E136" s="31"/>
      <c r="F13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6" s="96" t="str">
        <f>IFERROR(IF(Reduction="Yes",0,IF(Table15[[#This Row],[Employee''s Name]]&lt;&gt;"",IF(Table15[[#This Row],[Reduced More Than 25%?]]="No",0,IF(Table15[[#This Row],[Pay Method]]="Hourly",Q136*Table15[[#This Row],[Avg Hours Worked / Week
Most Recent Quarter]]*Weeks,IF(Table15[[#This Row],[Pay Method]]="Salary",Q136*Weeks/52,"Please Select Pay Method"))),"")),"")</f>
        <v/>
      </c>
      <c r="H136" s="32"/>
      <c r="I136" s="98" t="str">
        <f>IFERROR(IF(Table15[[#This Row],[Pay Method]]="Salary",Table15[[#This Row],[Adjusted Cash Compensation ($100,000 Limit)]]/Weeks*52,IF(Table15[[#This Row],[Pay Method]]="Hourly",Table15[[#This Row],[Adjusted Cash Compensation ($100,000 Limit)]]/Weeks/Table15[[#This Row],[Average Hours
Paid/Week]],"")),"")</f>
        <v/>
      </c>
      <c r="J136" s="98"/>
      <c r="K136" s="34" t="str">
        <f>IFERROR(IF(Table15[[#This Row],[Salary/Wages
Covered Period]]&gt;=100000,"N/A",IF(OR(Table15[[#This Row],[Salary/Wages
Covered Period]]/Table15[[#This Row],[Salary/Wages
Most Recent Quarter]]&gt;=0.75,Table15[[#This Row],[Salary/Wages
Most Recent Quarter]]=0),"No","Yes")),"N/A")</f>
        <v>N/A</v>
      </c>
      <c r="L136" s="83"/>
      <c r="M136" s="106"/>
      <c r="N136" s="106"/>
      <c r="O136" s="34" t="str">
        <f>IF(AND(Table15[[#This Row],[Salary/Wages
Feb. 15, 2020]]&lt;&gt;"",Table15[[#This Row],[Salary/Wages
Feb. 15 - Apr. 26, 2020]]&lt;&gt;"",Table15[[#This Row],[Reduced More Than 25%?]]="Yes"),IF(Table15[[#This Row],[Salary/Wages
Feb. 15 - Apr. 26, 2020]]&gt;=Table15[[#This Row],[Salary/Wages
Feb. 15, 2020]],"No","Yes"),"")</f>
        <v/>
      </c>
      <c r="P136" s="108"/>
      <c r="Q136">
        <f>IF(AND(Table15[[#This Row],[Reduction Occurred 
2/15-4/26?]]&lt;&gt;"No",Table15[[#This Row],[Salary/Wages on Dec. 31, 2020 or End of Covered Period]]&gt;=Table15[[#This Row],[Salary/Wages
Feb. 15, 2020]]),0,ROUND(Table15[[#This Row],[Salary/Wages
Most Recent Quarter]]*0.75,2)-Table15[[#This Row],[Salary/Wages
Covered Period]])</f>
        <v>0</v>
      </c>
    </row>
    <row r="137" spans="1:17" x14ac:dyDescent="0.3">
      <c r="A137" s="60"/>
      <c r="B137" s="32"/>
      <c r="C137" s="87"/>
      <c r="D137" s="103">
        <f>IF(AND(NOT(ISBLANK(Table15[[#This Row],[Employee''s Name]])),NOT(ISBLANK(Table15[[#This Row],[Cash Compensation]]))),IF(CoveredPeriod="","See Question 2",MIN(Table15[[#This Row],[Cash Compensation]],MaxSalary)),0)</f>
        <v>0</v>
      </c>
      <c r="E137" s="31"/>
      <c r="F13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7" s="96" t="str">
        <f>IFERROR(IF(Reduction="Yes",0,IF(Table15[[#This Row],[Employee''s Name]]&lt;&gt;"",IF(Table15[[#This Row],[Reduced More Than 25%?]]="No",0,IF(Table15[[#This Row],[Pay Method]]="Hourly",Q137*Table15[[#This Row],[Avg Hours Worked / Week
Most Recent Quarter]]*Weeks,IF(Table15[[#This Row],[Pay Method]]="Salary",Q137*Weeks/52,"Please Select Pay Method"))),"")),"")</f>
        <v/>
      </c>
      <c r="H137" s="32"/>
      <c r="I137" s="98" t="str">
        <f>IFERROR(IF(Table15[[#This Row],[Pay Method]]="Salary",Table15[[#This Row],[Adjusted Cash Compensation ($100,000 Limit)]]/Weeks*52,IF(Table15[[#This Row],[Pay Method]]="Hourly",Table15[[#This Row],[Adjusted Cash Compensation ($100,000 Limit)]]/Weeks/Table15[[#This Row],[Average Hours
Paid/Week]],"")),"")</f>
        <v/>
      </c>
      <c r="J137" s="98"/>
      <c r="K137" s="34" t="str">
        <f>IFERROR(IF(Table15[[#This Row],[Salary/Wages
Covered Period]]&gt;=100000,"N/A",IF(OR(Table15[[#This Row],[Salary/Wages
Covered Period]]/Table15[[#This Row],[Salary/Wages
Most Recent Quarter]]&gt;=0.75,Table15[[#This Row],[Salary/Wages
Most Recent Quarter]]=0),"No","Yes")),"N/A")</f>
        <v>N/A</v>
      </c>
      <c r="L137" s="83"/>
      <c r="M137" s="106"/>
      <c r="N137" s="106"/>
      <c r="O137" s="34" t="str">
        <f>IF(AND(Table15[[#This Row],[Salary/Wages
Feb. 15, 2020]]&lt;&gt;"",Table15[[#This Row],[Salary/Wages
Feb. 15 - Apr. 26, 2020]]&lt;&gt;"",Table15[[#This Row],[Reduced More Than 25%?]]="Yes"),IF(Table15[[#This Row],[Salary/Wages
Feb. 15 - Apr. 26, 2020]]&gt;=Table15[[#This Row],[Salary/Wages
Feb. 15, 2020]],"No","Yes"),"")</f>
        <v/>
      </c>
      <c r="P137" s="108"/>
      <c r="Q137">
        <f>IF(AND(Table15[[#This Row],[Reduction Occurred 
2/15-4/26?]]&lt;&gt;"No",Table15[[#This Row],[Salary/Wages on Dec. 31, 2020 or End of Covered Period]]&gt;=Table15[[#This Row],[Salary/Wages
Feb. 15, 2020]]),0,ROUND(Table15[[#This Row],[Salary/Wages
Most Recent Quarter]]*0.75,2)-Table15[[#This Row],[Salary/Wages
Covered Period]])</f>
        <v>0</v>
      </c>
    </row>
    <row r="138" spans="1:17" x14ac:dyDescent="0.3">
      <c r="A138" s="60"/>
      <c r="B138" s="32"/>
      <c r="C138" s="87"/>
      <c r="D138" s="103">
        <f>IF(AND(NOT(ISBLANK(Table15[[#This Row],[Employee''s Name]])),NOT(ISBLANK(Table15[[#This Row],[Cash Compensation]]))),IF(CoveredPeriod="","See Question 2",MIN(Table15[[#This Row],[Cash Compensation]],MaxSalary)),0)</f>
        <v>0</v>
      </c>
      <c r="E138" s="31"/>
      <c r="F13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8" s="96" t="str">
        <f>IFERROR(IF(Reduction="Yes",0,IF(Table15[[#This Row],[Employee''s Name]]&lt;&gt;"",IF(Table15[[#This Row],[Reduced More Than 25%?]]="No",0,IF(Table15[[#This Row],[Pay Method]]="Hourly",Q138*Table15[[#This Row],[Avg Hours Worked / Week
Most Recent Quarter]]*Weeks,IF(Table15[[#This Row],[Pay Method]]="Salary",Q138*Weeks/52,"Please Select Pay Method"))),"")),"")</f>
        <v/>
      </c>
      <c r="H138" s="32"/>
      <c r="I138" s="98" t="str">
        <f>IFERROR(IF(Table15[[#This Row],[Pay Method]]="Salary",Table15[[#This Row],[Adjusted Cash Compensation ($100,000 Limit)]]/Weeks*52,IF(Table15[[#This Row],[Pay Method]]="Hourly",Table15[[#This Row],[Adjusted Cash Compensation ($100,000 Limit)]]/Weeks/Table15[[#This Row],[Average Hours
Paid/Week]],"")),"")</f>
        <v/>
      </c>
      <c r="J138" s="98"/>
      <c r="K138" s="34" t="str">
        <f>IFERROR(IF(Table15[[#This Row],[Salary/Wages
Covered Period]]&gt;=100000,"N/A",IF(OR(Table15[[#This Row],[Salary/Wages
Covered Period]]/Table15[[#This Row],[Salary/Wages
Most Recent Quarter]]&gt;=0.75,Table15[[#This Row],[Salary/Wages
Most Recent Quarter]]=0),"No","Yes")),"N/A")</f>
        <v>N/A</v>
      </c>
      <c r="L138" s="83"/>
      <c r="M138" s="106"/>
      <c r="N138" s="106"/>
      <c r="O138" s="34" t="str">
        <f>IF(AND(Table15[[#This Row],[Salary/Wages
Feb. 15, 2020]]&lt;&gt;"",Table15[[#This Row],[Salary/Wages
Feb. 15 - Apr. 26, 2020]]&lt;&gt;"",Table15[[#This Row],[Reduced More Than 25%?]]="Yes"),IF(Table15[[#This Row],[Salary/Wages
Feb. 15 - Apr. 26, 2020]]&gt;=Table15[[#This Row],[Salary/Wages
Feb. 15, 2020]],"No","Yes"),"")</f>
        <v/>
      </c>
      <c r="P138" s="108"/>
      <c r="Q138">
        <f>IF(AND(Table15[[#This Row],[Reduction Occurred 
2/15-4/26?]]&lt;&gt;"No",Table15[[#This Row],[Salary/Wages on Dec. 31, 2020 or End of Covered Period]]&gt;=Table15[[#This Row],[Salary/Wages
Feb. 15, 2020]]),0,ROUND(Table15[[#This Row],[Salary/Wages
Most Recent Quarter]]*0.75,2)-Table15[[#This Row],[Salary/Wages
Covered Period]])</f>
        <v>0</v>
      </c>
    </row>
    <row r="139" spans="1:17" x14ac:dyDescent="0.3">
      <c r="A139" s="60"/>
      <c r="B139" s="32"/>
      <c r="C139" s="87"/>
      <c r="D139" s="103">
        <f>IF(AND(NOT(ISBLANK(Table15[[#This Row],[Employee''s Name]])),NOT(ISBLANK(Table15[[#This Row],[Cash Compensation]]))),IF(CoveredPeriod="","See Question 2",MIN(Table15[[#This Row],[Cash Compensation]],MaxSalary)),0)</f>
        <v>0</v>
      </c>
      <c r="E139" s="31"/>
      <c r="F13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39" s="96" t="str">
        <f>IFERROR(IF(Reduction="Yes",0,IF(Table15[[#This Row],[Employee''s Name]]&lt;&gt;"",IF(Table15[[#This Row],[Reduced More Than 25%?]]="No",0,IF(Table15[[#This Row],[Pay Method]]="Hourly",Q139*Table15[[#This Row],[Avg Hours Worked / Week
Most Recent Quarter]]*Weeks,IF(Table15[[#This Row],[Pay Method]]="Salary",Q139*Weeks/52,"Please Select Pay Method"))),"")),"")</f>
        <v/>
      </c>
      <c r="H139" s="32"/>
      <c r="I139" s="98" t="str">
        <f>IFERROR(IF(Table15[[#This Row],[Pay Method]]="Salary",Table15[[#This Row],[Adjusted Cash Compensation ($100,000 Limit)]]/Weeks*52,IF(Table15[[#This Row],[Pay Method]]="Hourly",Table15[[#This Row],[Adjusted Cash Compensation ($100,000 Limit)]]/Weeks/Table15[[#This Row],[Average Hours
Paid/Week]],"")),"")</f>
        <v/>
      </c>
      <c r="J139" s="98"/>
      <c r="K139" s="34" t="str">
        <f>IFERROR(IF(Table15[[#This Row],[Salary/Wages
Covered Period]]&gt;=100000,"N/A",IF(OR(Table15[[#This Row],[Salary/Wages
Covered Period]]/Table15[[#This Row],[Salary/Wages
Most Recent Quarter]]&gt;=0.75,Table15[[#This Row],[Salary/Wages
Most Recent Quarter]]=0),"No","Yes")),"N/A")</f>
        <v>N/A</v>
      </c>
      <c r="L139" s="83"/>
      <c r="M139" s="106"/>
      <c r="N139" s="106"/>
      <c r="O139" s="34" t="str">
        <f>IF(AND(Table15[[#This Row],[Salary/Wages
Feb. 15, 2020]]&lt;&gt;"",Table15[[#This Row],[Salary/Wages
Feb. 15 - Apr. 26, 2020]]&lt;&gt;"",Table15[[#This Row],[Reduced More Than 25%?]]="Yes"),IF(Table15[[#This Row],[Salary/Wages
Feb. 15 - Apr. 26, 2020]]&gt;=Table15[[#This Row],[Salary/Wages
Feb. 15, 2020]],"No","Yes"),"")</f>
        <v/>
      </c>
      <c r="P139" s="108"/>
      <c r="Q139">
        <f>IF(AND(Table15[[#This Row],[Reduction Occurred 
2/15-4/26?]]&lt;&gt;"No",Table15[[#This Row],[Salary/Wages on Dec. 31, 2020 or End of Covered Period]]&gt;=Table15[[#This Row],[Salary/Wages
Feb. 15, 2020]]),0,ROUND(Table15[[#This Row],[Salary/Wages
Most Recent Quarter]]*0.75,2)-Table15[[#This Row],[Salary/Wages
Covered Period]])</f>
        <v>0</v>
      </c>
    </row>
    <row r="140" spans="1:17" x14ac:dyDescent="0.3">
      <c r="A140" s="60"/>
      <c r="B140" s="32"/>
      <c r="C140" s="87"/>
      <c r="D140" s="103">
        <f>IF(AND(NOT(ISBLANK(Table15[[#This Row],[Employee''s Name]])),NOT(ISBLANK(Table15[[#This Row],[Cash Compensation]]))),IF(CoveredPeriod="","See Question 2",MIN(Table15[[#This Row],[Cash Compensation]],MaxSalary)),0)</f>
        <v>0</v>
      </c>
      <c r="E140" s="31"/>
      <c r="F14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0" s="96" t="str">
        <f>IFERROR(IF(Reduction="Yes",0,IF(Table15[[#This Row],[Employee''s Name]]&lt;&gt;"",IF(Table15[[#This Row],[Reduced More Than 25%?]]="No",0,IF(Table15[[#This Row],[Pay Method]]="Hourly",Q140*Table15[[#This Row],[Avg Hours Worked / Week
Most Recent Quarter]]*Weeks,IF(Table15[[#This Row],[Pay Method]]="Salary",Q140*Weeks/52,"Please Select Pay Method"))),"")),"")</f>
        <v/>
      </c>
      <c r="H140" s="32"/>
      <c r="I140" s="98" t="str">
        <f>IFERROR(IF(Table15[[#This Row],[Pay Method]]="Salary",Table15[[#This Row],[Adjusted Cash Compensation ($100,000 Limit)]]/Weeks*52,IF(Table15[[#This Row],[Pay Method]]="Hourly",Table15[[#This Row],[Adjusted Cash Compensation ($100,000 Limit)]]/Weeks/Table15[[#This Row],[Average Hours
Paid/Week]],"")),"")</f>
        <v/>
      </c>
      <c r="J140" s="98"/>
      <c r="K140" s="34" t="str">
        <f>IFERROR(IF(Table15[[#This Row],[Salary/Wages
Covered Period]]&gt;=100000,"N/A",IF(OR(Table15[[#This Row],[Salary/Wages
Covered Period]]/Table15[[#This Row],[Salary/Wages
Most Recent Quarter]]&gt;=0.75,Table15[[#This Row],[Salary/Wages
Most Recent Quarter]]=0),"No","Yes")),"N/A")</f>
        <v>N/A</v>
      </c>
      <c r="L140" s="83"/>
      <c r="M140" s="106"/>
      <c r="N140" s="106"/>
      <c r="O140" s="34" t="str">
        <f>IF(AND(Table15[[#This Row],[Salary/Wages
Feb. 15, 2020]]&lt;&gt;"",Table15[[#This Row],[Salary/Wages
Feb. 15 - Apr. 26, 2020]]&lt;&gt;"",Table15[[#This Row],[Reduced More Than 25%?]]="Yes"),IF(Table15[[#This Row],[Salary/Wages
Feb. 15 - Apr. 26, 2020]]&gt;=Table15[[#This Row],[Salary/Wages
Feb. 15, 2020]],"No","Yes"),"")</f>
        <v/>
      </c>
      <c r="P140" s="108"/>
      <c r="Q140">
        <f>IF(AND(Table15[[#This Row],[Reduction Occurred 
2/15-4/26?]]&lt;&gt;"No",Table15[[#This Row],[Salary/Wages on Dec. 31, 2020 or End of Covered Period]]&gt;=Table15[[#This Row],[Salary/Wages
Feb. 15, 2020]]),0,ROUND(Table15[[#This Row],[Salary/Wages
Most Recent Quarter]]*0.75,2)-Table15[[#This Row],[Salary/Wages
Covered Period]])</f>
        <v>0</v>
      </c>
    </row>
    <row r="141" spans="1:17" x14ac:dyDescent="0.3">
      <c r="A141" s="60"/>
      <c r="B141" s="32"/>
      <c r="C141" s="87"/>
      <c r="D141" s="103">
        <f>IF(AND(NOT(ISBLANK(Table15[[#This Row],[Employee''s Name]])),NOT(ISBLANK(Table15[[#This Row],[Cash Compensation]]))),IF(CoveredPeriod="","See Question 2",MIN(Table15[[#This Row],[Cash Compensation]],MaxSalary)),0)</f>
        <v>0</v>
      </c>
      <c r="E141" s="31"/>
      <c r="F14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1" s="96" t="str">
        <f>IFERROR(IF(Reduction="Yes",0,IF(Table15[[#This Row],[Employee''s Name]]&lt;&gt;"",IF(Table15[[#This Row],[Reduced More Than 25%?]]="No",0,IF(Table15[[#This Row],[Pay Method]]="Hourly",Q141*Table15[[#This Row],[Avg Hours Worked / Week
Most Recent Quarter]]*Weeks,IF(Table15[[#This Row],[Pay Method]]="Salary",Q141*Weeks/52,"Please Select Pay Method"))),"")),"")</f>
        <v/>
      </c>
      <c r="H141" s="32"/>
      <c r="I141" s="98" t="str">
        <f>IFERROR(IF(Table15[[#This Row],[Pay Method]]="Salary",Table15[[#This Row],[Adjusted Cash Compensation ($100,000 Limit)]]/Weeks*52,IF(Table15[[#This Row],[Pay Method]]="Hourly",Table15[[#This Row],[Adjusted Cash Compensation ($100,000 Limit)]]/Weeks/Table15[[#This Row],[Average Hours
Paid/Week]],"")),"")</f>
        <v/>
      </c>
      <c r="J141" s="98"/>
      <c r="K141" s="34" t="str">
        <f>IFERROR(IF(Table15[[#This Row],[Salary/Wages
Covered Period]]&gt;=100000,"N/A",IF(OR(Table15[[#This Row],[Salary/Wages
Covered Period]]/Table15[[#This Row],[Salary/Wages
Most Recent Quarter]]&gt;=0.75,Table15[[#This Row],[Salary/Wages
Most Recent Quarter]]=0),"No","Yes")),"N/A")</f>
        <v>N/A</v>
      </c>
      <c r="L141" s="83"/>
      <c r="M141" s="106"/>
      <c r="N141" s="106"/>
      <c r="O141" s="34" t="str">
        <f>IF(AND(Table15[[#This Row],[Salary/Wages
Feb. 15, 2020]]&lt;&gt;"",Table15[[#This Row],[Salary/Wages
Feb. 15 - Apr. 26, 2020]]&lt;&gt;"",Table15[[#This Row],[Reduced More Than 25%?]]="Yes"),IF(Table15[[#This Row],[Salary/Wages
Feb. 15 - Apr. 26, 2020]]&gt;=Table15[[#This Row],[Salary/Wages
Feb. 15, 2020]],"No","Yes"),"")</f>
        <v/>
      </c>
      <c r="P141" s="108"/>
      <c r="Q141">
        <f>IF(AND(Table15[[#This Row],[Reduction Occurred 
2/15-4/26?]]&lt;&gt;"No",Table15[[#This Row],[Salary/Wages on Dec. 31, 2020 or End of Covered Period]]&gt;=Table15[[#This Row],[Salary/Wages
Feb. 15, 2020]]),0,ROUND(Table15[[#This Row],[Salary/Wages
Most Recent Quarter]]*0.75,2)-Table15[[#This Row],[Salary/Wages
Covered Period]])</f>
        <v>0</v>
      </c>
    </row>
    <row r="142" spans="1:17" x14ac:dyDescent="0.3">
      <c r="A142" s="60"/>
      <c r="B142" s="32"/>
      <c r="C142" s="87"/>
      <c r="D142" s="103">
        <f>IF(AND(NOT(ISBLANK(Table15[[#This Row],[Employee''s Name]])),NOT(ISBLANK(Table15[[#This Row],[Cash Compensation]]))),IF(CoveredPeriod="","See Question 2",MIN(Table15[[#This Row],[Cash Compensation]],MaxSalary)),0)</f>
        <v>0</v>
      </c>
      <c r="E142" s="31"/>
      <c r="F14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2" s="96" t="str">
        <f>IFERROR(IF(Reduction="Yes",0,IF(Table15[[#This Row],[Employee''s Name]]&lt;&gt;"",IF(Table15[[#This Row],[Reduced More Than 25%?]]="No",0,IF(Table15[[#This Row],[Pay Method]]="Hourly",Q142*Table15[[#This Row],[Avg Hours Worked / Week
Most Recent Quarter]]*Weeks,IF(Table15[[#This Row],[Pay Method]]="Salary",Q142*Weeks/52,"Please Select Pay Method"))),"")),"")</f>
        <v/>
      </c>
      <c r="H142" s="32"/>
      <c r="I142" s="98" t="str">
        <f>IFERROR(IF(Table15[[#This Row],[Pay Method]]="Salary",Table15[[#This Row],[Adjusted Cash Compensation ($100,000 Limit)]]/Weeks*52,IF(Table15[[#This Row],[Pay Method]]="Hourly",Table15[[#This Row],[Adjusted Cash Compensation ($100,000 Limit)]]/Weeks/Table15[[#This Row],[Average Hours
Paid/Week]],"")),"")</f>
        <v/>
      </c>
      <c r="J142" s="98"/>
      <c r="K142" s="34" t="str">
        <f>IFERROR(IF(Table15[[#This Row],[Salary/Wages
Covered Period]]&gt;=100000,"N/A",IF(OR(Table15[[#This Row],[Salary/Wages
Covered Period]]/Table15[[#This Row],[Salary/Wages
Most Recent Quarter]]&gt;=0.75,Table15[[#This Row],[Salary/Wages
Most Recent Quarter]]=0),"No","Yes")),"N/A")</f>
        <v>N/A</v>
      </c>
      <c r="L142" s="83"/>
      <c r="M142" s="106"/>
      <c r="N142" s="106"/>
      <c r="O142" s="34" t="str">
        <f>IF(AND(Table15[[#This Row],[Salary/Wages
Feb. 15, 2020]]&lt;&gt;"",Table15[[#This Row],[Salary/Wages
Feb. 15 - Apr. 26, 2020]]&lt;&gt;"",Table15[[#This Row],[Reduced More Than 25%?]]="Yes"),IF(Table15[[#This Row],[Salary/Wages
Feb. 15 - Apr. 26, 2020]]&gt;=Table15[[#This Row],[Salary/Wages
Feb. 15, 2020]],"No","Yes"),"")</f>
        <v/>
      </c>
      <c r="P142" s="108"/>
      <c r="Q142">
        <f>IF(AND(Table15[[#This Row],[Reduction Occurred 
2/15-4/26?]]&lt;&gt;"No",Table15[[#This Row],[Salary/Wages on Dec. 31, 2020 or End of Covered Period]]&gt;=Table15[[#This Row],[Salary/Wages
Feb. 15, 2020]]),0,ROUND(Table15[[#This Row],[Salary/Wages
Most Recent Quarter]]*0.75,2)-Table15[[#This Row],[Salary/Wages
Covered Period]])</f>
        <v>0</v>
      </c>
    </row>
    <row r="143" spans="1:17" x14ac:dyDescent="0.3">
      <c r="A143" s="60"/>
      <c r="B143" s="32"/>
      <c r="C143" s="87"/>
      <c r="D143" s="103">
        <f>IF(AND(NOT(ISBLANK(Table15[[#This Row],[Employee''s Name]])),NOT(ISBLANK(Table15[[#This Row],[Cash Compensation]]))),IF(CoveredPeriod="","See Question 2",MIN(Table15[[#This Row],[Cash Compensation]],MaxSalary)),0)</f>
        <v>0</v>
      </c>
      <c r="E143" s="31"/>
      <c r="F14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3" s="96" t="str">
        <f>IFERROR(IF(Reduction="Yes",0,IF(Table15[[#This Row],[Employee''s Name]]&lt;&gt;"",IF(Table15[[#This Row],[Reduced More Than 25%?]]="No",0,IF(Table15[[#This Row],[Pay Method]]="Hourly",Q143*Table15[[#This Row],[Avg Hours Worked / Week
Most Recent Quarter]]*Weeks,IF(Table15[[#This Row],[Pay Method]]="Salary",Q143*Weeks/52,"Please Select Pay Method"))),"")),"")</f>
        <v/>
      </c>
      <c r="H143" s="32"/>
      <c r="I143" s="98" t="str">
        <f>IFERROR(IF(Table15[[#This Row],[Pay Method]]="Salary",Table15[[#This Row],[Adjusted Cash Compensation ($100,000 Limit)]]/Weeks*52,IF(Table15[[#This Row],[Pay Method]]="Hourly",Table15[[#This Row],[Adjusted Cash Compensation ($100,000 Limit)]]/Weeks/Table15[[#This Row],[Average Hours
Paid/Week]],"")),"")</f>
        <v/>
      </c>
      <c r="J143" s="98"/>
      <c r="K143" s="34" t="str">
        <f>IFERROR(IF(Table15[[#This Row],[Salary/Wages
Covered Period]]&gt;=100000,"N/A",IF(OR(Table15[[#This Row],[Salary/Wages
Covered Period]]/Table15[[#This Row],[Salary/Wages
Most Recent Quarter]]&gt;=0.75,Table15[[#This Row],[Salary/Wages
Most Recent Quarter]]=0),"No","Yes")),"N/A")</f>
        <v>N/A</v>
      </c>
      <c r="L143" s="83"/>
      <c r="M143" s="106"/>
      <c r="N143" s="106"/>
      <c r="O143" s="34" t="str">
        <f>IF(AND(Table15[[#This Row],[Salary/Wages
Feb. 15, 2020]]&lt;&gt;"",Table15[[#This Row],[Salary/Wages
Feb. 15 - Apr. 26, 2020]]&lt;&gt;"",Table15[[#This Row],[Reduced More Than 25%?]]="Yes"),IF(Table15[[#This Row],[Salary/Wages
Feb. 15 - Apr. 26, 2020]]&gt;=Table15[[#This Row],[Salary/Wages
Feb. 15, 2020]],"No","Yes"),"")</f>
        <v/>
      </c>
      <c r="P143" s="108"/>
      <c r="Q143">
        <f>IF(AND(Table15[[#This Row],[Reduction Occurred 
2/15-4/26?]]&lt;&gt;"No",Table15[[#This Row],[Salary/Wages on Dec. 31, 2020 or End of Covered Period]]&gt;=Table15[[#This Row],[Salary/Wages
Feb. 15, 2020]]),0,ROUND(Table15[[#This Row],[Salary/Wages
Most Recent Quarter]]*0.75,2)-Table15[[#This Row],[Salary/Wages
Covered Period]])</f>
        <v>0</v>
      </c>
    </row>
    <row r="144" spans="1:17" x14ac:dyDescent="0.3">
      <c r="A144" s="60"/>
      <c r="B144" s="32"/>
      <c r="C144" s="87"/>
      <c r="D144" s="103">
        <f>IF(AND(NOT(ISBLANK(Table15[[#This Row],[Employee''s Name]])),NOT(ISBLANK(Table15[[#This Row],[Cash Compensation]]))),IF(CoveredPeriod="","See Question 2",MIN(Table15[[#This Row],[Cash Compensation]],MaxSalary)),0)</f>
        <v>0</v>
      </c>
      <c r="E144" s="31"/>
      <c r="F14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4" s="96" t="str">
        <f>IFERROR(IF(Reduction="Yes",0,IF(Table15[[#This Row],[Employee''s Name]]&lt;&gt;"",IF(Table15[[#This Row],[Reduced More Than 25%?]]="No",0,IF(Table15[[#This Row],[Pay Method]]="Hourly",Q144*Table15[[#This Row],[Avg Hours Worked / Week
Most Recent Quarter]]*Weeks,IF(Table15[[#This Row],[Pay Method]]="Salary",Q144*Weeks/52,"Please Select Pay Method"))),"")),"")</f>
        <v/>
      </c>
      <c r="H144" s="32"/>
      <c r="I144" s="98" t="str">
        <f>IFERROR(IF(Table15[[#This Row],[Pay Method]]="Salary",Table15[[#This Row],[Adjusted Cash Compensation ($100,000 Limit)]]/Weeks*52,IF(Table15[[#This Row],[Pay Method]]="Hourly",Table15[[#This Row],[Adjusted Cash Compensation ($100,000 Limit)]]/Weeks/Table15[[#This Row],[Average Hours
Paid/Week]],"")),"")</f>
        <v/>
      </c>
      <c r="J144" s="98"/>
      <c r="K144" s="34" t="str">
        <f>IFERROR(IF(Table15[[#This Row],[Salary/Wages
Covered Period]]&gt;=100000,"N/A",IF(OR(Table15[[#This Row],[Salary/Wages
Covered Period]]/Table15[[#This Row],[Salary/Wages
Most Recent Quarter]]&gt;=0.75,Table15[[#This Row],[Salary/Wages
Most Recent Quarter]]=0),"No","Yes")),"N/A")</f>
        <v>N/A</v>
      </c>
      <c r="L144" s="83"/>
      <c r="M144" s="106"/>
      <c r="N144" s="106"/>
      <c r="O144" s="34" t="str">
        <f>IF(AND(Table15[[#This Row],[Salary/Wages
Feb. 15, 2020]]&lt;&gt;"",Table15[[#This Row],[Salary/Wages
Feb. 15 - Apr. 26, 2020]]&lt;&gt;"",Table15[[#This Row],[Reduced More Than 25%?]]="Yes"),IF(Table15[[#This Row],[Salary/Wages
Feb. 15 - Apr. 26, 2020]]&gt;=Table15[[#This Row],[Salary/Wages
Feb. 15, 2020]],"No","Yes"),"")</f>
        <v/>
      </c>
      <c r="P144" s="108"/>
      <c r="Q144">
        <f>IF(AND(Table15[[#This Row],[Reduction Occurred 
2/15-4/26?]]&lt;&gt;"No",Table15[[#This Row],[Salary/Wages on Dec. 31, 2020 or End of Covered Period]]&gt;=Table15[[#This Row],[Salary/Wages
Feb. 15, 2020]]),0,ROUND(Table15[[#This Row],[Salary/Wages
Most Recent Quarter]]*0.75,2)-Table15[[#This Row],[Salary/Wages
Covered Period]])</f>
        <v>0</v>
      </c>
    </row>
    <row r="145" spans="1:17" x14ac:dyDescent="0.3">
      <c r="A145" s="60"/>
      <c r="B145" s="32"/>
      <c r="C145" s="87"/>
      <c r="D145" s="103">
        <f>IF(AND(NOT(ISBLANK(Table15[[#This Row],[Employee''s Name]])),NOT(ISBLANK(Table15[[#This Row],[Cash Compensation]]))),IF(CoveredPeriod="","See Question 2",MIN(Table15[[#This Row],[Cash Compensation]],MaxSalary)),0)</f>
        <v>0</v>
      </c>
      <c r="E145" s="31"/>
      <c r="F14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5" s="96" t="str">
        <f>IFERROR(IF(Reduction="Yes",0,IF(Table15[[#This Row],[Employee''s Name]]&lt;&gt;"",IF(Table15[[#This Row],[Reduced More Than 25%?]]="No",0,IF(Table15[[#This Row],[Pay Method]]="Hourly",Q145*Table15[[#This Row],[Avg Hours Worked / Week
Most Recent Quarter]]*Weeks,IF(Table15[[#This Row],[Pay Method]]="Salary",Q145*Weeks/52,"Please Select Pay Method"))),"")),"")</f>
        <v/>
      </c>
      <c r="H145" s="32"/>
      <c r="I145" s="98" t="str">
        <f>IFERROR(IF(Table15[[#This Row],[Pay Method]]="Salary",Table15[[#This Row],[Adjusted Cash Compensation ($100,000 Limit)]]/Weeks*52,IF(Table15[[#This Row],[Pay Method]]="Hourly",Table15[[#This Row],[Adjusted Cash Compensation ($100,000 Limit)]]/Weeks/Table15[[#This Row],[Average Hours
Paid/Week]],"")),"")</f>
        <v/>
      </c>
      <c r="J145" s="98"/>
      <c r="K145" s="34" t="str">
        <f>IFERROR(IF(Table15[[#This Row],[Salary/Wages
Covered Period]]&gt;=100000,"N/A",IF(OR(Table15[[#This Row],[Salary/Wages
Covered Period]]/Table15[[#This Row],[Salary/Wages
Most Recent Quarter]]&gt;=0.75,Table15[[#This Row],[Salary/Wages
Most Recent Quarter]]=0),"No","Yes")),"N/A")</f>
        <v>N/A</v>
      </c>
      <c r="L145" s="83"/>
      <c r="M145" s="106"/>
      <c r="N145" s="106"/>
      <c r="O145" s="34" t="str">
        <f>IF(AND(Table15[[#This Row],[Salary/Wages
Feb. 15, 2020]]&lt;&gt;"",Table15[[#This Row],[Salary/Wages
Feb. 15 - Apr. 26, 2020]]&lt;&gt;"",Table15[[#This Row],[Reduced More Than 25%?]]="Yes"),IF(Table15[[#This Row],[Salary/Wages
Feb. 15 - Apr. 26, 2020]]&gt;=Table15[[#This Row],[Salary/Wages
Feb. 15, 2020]],"No","Yes"),"")</f>
        <v/>
      </c>
      <c r="P145" s="108"/>
      <c r="Q145">
        <f>IF(AND(Table15[[#This Row],[Reduction Occurred 
2/15-4/26?]]&lt;&gt;"No",Table15[[#This Row],[Salary/Wages on Dec. 31, 2020 or End of Covered Period]]&gt;=Table15[[#This Row],[Salary/Wages
Feb. 15, 2020]]),0,ROUND(Table15[[#This Row],[Salary/Wages
Most Recent Quarter]]*0.75,2)-Table15[[#This Row],[Salary/Wages
Covered Period]])</f>
        <v>0</v>
      </c>
    </row>
    <row r="146" spans="1:17" x14ac:dyDescent="0.3">
      <c r="A146" s="60"/>
      <c r="B146" s="32"/>
      <c r="C146" s="87"/>
      <c r="D146" s="103">
        <f>IF(AND(NOT(ISBLANK(Table15[[#This Row],[Employee''s Name]])),NOT(ISBLANK(Table15[[#This Row],[Cash Compensation]]))),IF(CoveredPeriod="","See Question 2",MIN(Table15[[#This Row],[Cash Compensation]],MaxSalary)),0)</f>
        <v>0</v>
      </c>
      <c r="E146" s="31"/>
      <c r="F14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6" s="96" t="str">
        <f>IFERROR(IF(Reduction="Yes",0,IF(Table15[[#This Row],[Employee''s Name]]&lt;&gt;"",IF(Table15[[#This Row],[Reduced More Than 25%?]]="No",0,IF(Table15[[#This Row],[Pay Method]]="Hourly",Q146*Table15[[#This Row],[Avg Hours Worked / Week
Most Recent Quarter]]*Weeks,IF(Table15[[#This Row],[Pay Method]]="Salary",Q146*Weeks/52,"Please Select Pay Method"))),"")),"")</f>
        <v/>
      </c>
      <c r="H146" s="32"/>
      <c r="I146" s="98" t="str">
        <f>IFERROR(IF(Table15[[#This Row],[Pay Method]]="Salary",Table15[[#This Row],[Adjusted Cash Compensation ($100,000 Limit)]]/Weeks*52,IF(Table15[[#This Row],[Pay Method]]="Hourly",Table15[[#This Row],[Adjusted Cash Compensation ($100,000 Limit)]]/Weeks/Table15[[#This Row],[Average Hours
Paid/Week]],"")),"")</f>
        <v/>
      </c>
      <c r="J146" s="98"/>
      <c r="K146" s="34" t="str">
        <f>IFERROR(IF(Table15[[#This Row],[Salary/Wages
Covered Period]]&gt;=100000,"N/A",IF(OR(Table15[[#This Row],[Salary/Wages
Covered Period]]/Table15[[#This Row],[Salary/Wages
Most Recent Quarter]]&gt;=0.75,Table15[[#This Row],[Salary/Wages
Most Recent Quarter]]=0),"No","Yes")),"N/A")</f>
        <v>N/A</v>
      </c>
      <c r="L146" s="83"/>
      <c r="M146" s="106"/>
      <c r="N146" s="106"/>
      <c r="O146" s="34" t="str">
        <f>IF(AND(Table15[[#This Row],[Salary/Wages
Feb. 15, 2020]]&lt;&gt;"",Table15[[#This Row],[Salary/Wages
Feb. 15 - Apr. 26, 2020]]&lt;&gt;"",Table15[[#This Row],[Reduced More Than 25%?]]="Yes"),IF(Table15[[#This Row],[Salary/Wages
Feb. 15 - Apr. 26, 2020]]&gt;=Table15[[#This Row],[Salary/Wages
Feb. 15, 2020]],"No","Yes"),"")</f>
        <v/>
      </c>
      <c r="P146" s="108"/>
      <c r="Q146">
        <f>IF(AND(Table15[[#This Row],[Reduction Occurred 
2/15-4/26?]]&lt;&gt;"No",Table15[[#This Row],[Salary/Wages on Dec. 31, 2020 or End of Covered Period]]&gt;=Table15[[#This Row],[Salary/Wages
Feb. 15, 2020]]),0,ROUND(Table15[[#This Row],[Salary/Wages
Most Recent Quarter]]*0.75,2)-Table15[[#This Row],[Salary/Wages
Covered Period]])</f>
        <v>0</v>
      </c>
    </row>
    <row r="147" spans="1:17" x14ac:dyDescent="0.3">
      <c r="A147" s="60"/>
      <c r="B147" s="32"/>
      <c r="C147" s="87"/>
      <c r="D147" s="103">
        <f>IF(AND(NOT(ISBLANK(Table15[[#This Row],[Employee''s Name]])),NOT(ISBLANK(Table15[[#This Row],[Cash Compensation]]))),IF(CoveredPeriod="","See Question 2",MIN(Table15[[#This Row],[Cash Compensation]],MaxSalary)),0)</f>
        <v>0</v>
      </c>
      <c r="E147" s="31"/>
      <c r="F14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7" s="96" t="str">
        <f>IFERROR(IF(Reduction="Yes",0,IF(Table15[[#This Row],[Employee''s Name]]&lt;&gt;"",IF(Table15[[#This Row],[Reduced More Than 25%?]]="No",0,IF(Table15[[#This Row],[Pay Method]]="Hourly",Q147*Table15[[#This Row],[Avg Hours Worked / Week
Most Recent Quarter]]*Weeks,IF(Table15[[#This Row],[Pay Method]]="Salary",Q147*Weeks/52,"Please Select Pay Method"))),"")),"")</f>
        <v/>
      </c>
      <c r="H147" s="32"/>
      <c r="I147" s="98" t="str">
        <f>IFERROR(IF(Table15[[#This Row],[Pay Method]]="Salary",Table15[[#This Row],[Adjusted Cash Compensation ($100,000 Limit)]]/Weeks*52,IF(Table15[[#This Row],[Pay Method]]="Hourly",Table15[[#This Row],[Adjusted Cash Compensation ($100,000 Limit)]]/Weeks/Table15[[#This Row],[Average Hours
Paid/Week]],"")),"")</f>
        <v/>
      </c>
      <c r="J147" s="98"/>
      <c r="K147" s="34" t="str">
        <f>IFERROR(IF(Table15[[#This Row],[Salary/Wages
Covered Period]]&gt;=100000,"N/A",IF(OR(Table15[[#This Row],[Salary/Wages
Covered Period]]/Table15[[#This Row],[Salary/Wages
Most Recent Quarter]]&gt;=0.75,Table15[[#This Row],[Salary/Wages
Most Recent Quarter]]=0),"No","Yes")),"N/A")</f>
        <v>N/A</v>
      </c>
      <c r="L147" s="83"/>
      <c r="M147" s="106"/>
      <c r="N147" s="106"/>
      <c r="O147" s="34" t="str">
        <f>IF(AND(Table15[[#This Row],[Salary/Wages
Feb. 15, 2020]]&lt;&gt;"",Table15[[#This Row],[Salary/Wages
Feb. 15 - Apr. 26, 2020]]&lt;&gt;"",Table15[[#This Row],[Reduced More Than 25%?]]="Yes"),IF(Table15[[#This Row],[Salary/Wages
Feb. 15 - Apr. 26, 2020]]&gt;=Table15[[#This Row],[Salary/Wages
Feb. 15, 2020]],"No","Yes"),"")</f>
        <v/>
      </c>
      <c r="P147" s="108"/>
      <c r="Q147">
        <f>IF(AND(Table15[[#This Row],[Reduction Occurred 
2/15-4/26?]]&lt;&gt;"No",Table15[[#This Row],[Salary/Wages on Dec. 31, 2020 or End of Covered Period]]&gt;=Table15[[#This Row],[Salary/Wages
Feb. 15, 2020]]),0,ROUND(Table15[[#This Row],[Salary/Wages
Most Recent Quarter]]*0.75,2)-Table15[[#This Row],[Salary/Wages
Covered Period]])</f>
        <v>0</v>
      </c>
    </row>
    <row r="148" spans="1:17" x14ac:dyDescent="0.3">
      <c r="A148" s="60"/>
      <c r="B148" s="32"/>
      <c r="C148" s="87"/>
      <c r="D148" s="103">
        <f>IF(AND(NOT(ISBLANK(Table15[[#This Row],[Employee''s Name]])),NOT(ISBLANK(Table15[[#This Row],[Cash Compensation]]))),IF(CoveredPeriod="","See Question 2",MIN(Table15[[#This Row],[Cash Compensation]],MaxSalary)),0)</f>
        <v>0</v>
      </c>
      <c r="E148" s="31"/>
      <c r="F14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8" s="96" t="str">
        <f>IFERROR(IF(Reduction="Yes",0,IF(Table15[[#This Row],[Employee''s Name]]&lt;&gt;"",IF(Table15[[#This Row],[Reduced More Than 25%?]]="No",0,IF(Table15[[#This Row],[Pay Method]]="Hourly",Q148*Table15[[#This Row],[Avg Hours Worked / Week
Most Recent Quarter]]*Weeks,IF(Table15[[#This Row],[Pay Method]]="Salary",Q148*Weeks/52,"Please Select Pay Method"))),"")),"")</f>
        <v/>
      </c>
      <c r="H148" s="32"/>
      <c r="I148" s="98" t="str">
        <f>IFERROR(IF(Table15[[#This Row],[Pay Method]]="Salary",Table15[[#This Row],[Adjusted Cash Compensation ($100,000 Limit)]]/Weeks*52,IF(Table15[[#This Row],[Pay Method]]="Hourly",Table15[[#This Row],[Adjusted Cash Compensation ($100,000 Limit)]]/Weeks/Table15[[#This Row],[Average Hours
Paid/Week]],"")),"")</f>
        <v/>
      </c>
      <c r="J148" s="98"/>
      <c r="K148" s="34" t="str">
        <f>IFERROR(IF(Table15[[#This Row],[Salary/Wages
Covered Period]]&gt;=100000,"N/A",IF(OR(Table15[[#This Row],[Salary/Wages
Covered Period]]/Table15[[#This Row],[Salary/Wages
Most Recent Quarter]]&gt;=0.75,Table15[[#This Row],[Salary/Wages
Most Recent Quarter]]=0),"No","Yes")),"N/A")</f>
        <v>N/A</v>
      </c>
      <c r="L148" s="83"/>
      <c r="M148" s="106"/>
      <c r="N148" s="106"/>
      <c r="O148" s="34" t="str">
        <f>IF(AND(Table15[[#This Row],[Salary/Wages
Feb. 15, 2020]]&lt;&gt;"",Table15[[#This Row],[Salary/Wages
Feb. 15 - Apr. 26, 2020]]&lt;&gt;"",Table15[[#This Row],[Reduced More Than 25%?]]="Yes"),IF(Table15[[#This Row],[Salary/Wages
Feb. 15 - Apr. 26, 2020]]&gt;=Table15[[#This Row],[Salary/Wages
Feb. 15, 2020]],"No","Yes"),"")</f>
        <v/>
      </c>
      <c r="P148" s="108"/>
      <c r="Q148">
        <f>IF(AND(Table15[[#This Row],[Reduction Occurred 
2/15-4/26?]]&lt;&gt;"No",Table15[[#This Row],[Salary/Wages on Dec. 31, 2020 or End of Covered Period]]&gt;=Table15[[#This Row],[Salary/Wages
Feb. 15, 2020]]),0,ROUND(Table15[[#This Row],[Salary/Wages
Most Recent Quarter]]*0.75,2)-Table15[[#This Row],[Salary/Wages
Covered Period]])</f>
        <v>0</v>
      </c>
    </row>
    <row r="149" spans="1:17" x14ac:dyDescent="0.3">
      <c r="A149" s="60"/>
      <c r="B149" s="32"/>
      <c r="C149" s="87"/>
      <c r="D149" s="103">
        <f>IF(AND(NOT(ISBLANK(Table15[[#This Row],[Employee''s Name]])),NOT(ISBLANK(Table15[[#This Row],[Cash Compensation]]))),IF(CoveredPeriod="","See Question 2",MIN(Table15[[#This Row],[Cash Compensation]],MaxSalary)),0)</f>
        <v>0</v>
      </c>
      <c r="E149" s="31"/>
      <c r="F14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49" s="96" t="str">
        <f>IFERROR(IF(Reduction="Yes",0,IF(Table15[[#This Row],[Employee''s Name]]&lt;&gt;"",IF(Table15[[#This Row],[Reduced More Than 25%?]]="No",0,IF(Table15[[#This Row],[Pay Method]]="Hourly",Q149*Table15[[#This Row],[Avg Hours Worked / Week
Most Recent Quarter]]*Weeks,IF(Table15[[#This Row],[Pay Method]]="Salary",Q149*Weeks/52,"Please Select Pay Method"))),"")),"")</f>
        <v/>
      </c>
      <c r="H149" s="32"/>
      <c r="I149" s="98" t="str">
        <f>IFERROR(IF(Table15[[#This Row],[Pay Method]]="Salary",Table15[[#This Row],[Adjusted Cash Compensation ($100,000 Limit)]]/Weeks*52,IF(Table15[[#This Row],[Pay Method]]="Hourly",Table15[[#This Row],[Adjusted Cash Compensation ($100,000 Limit)]]/Weeks/Table15[[#This Row],[Average Hours
Paid/Week]],"")),"")</f>
        <v/>
      </c>
      <c r="J149" s="98"/>
      <c r="K149" s="34" t="str">
        <f>IFERROR(IF(Table15[[#This Row],[Salary/Wages
Covered Period]]&gt;=100000,"N/A",IF(OR(Table15[[#This Row],[Salary/Wages
Covered Period]]/Table15[[#This Row],[Salary/Wages
Most Recent Quarter]]&gt;=0.75,Table15[[#This Row],[Salary/Wages
Most Recent Quarter]]=0),"No","Yes")),"N/A")</f>
        <v>N/A</v>
      </c>
      <c r="L149" s="83"/>
      <c r="M149" s="106"/>
      <c r="N149" s="106"/>
      <c r="O149" s="34" t="str">
        <f>IF(AND(Table15[[#This Row],[Salary/Wages
Feb. 15, 2020]]&lt;&gt;"",Table15[[#This Row],[Salary/Wages
Feb. 15 - Apr. 26, 2020]]&lt;&gt;"",Table15[[#This Row],[Reduced More Than 25%?]]="Yes"),IF(Table15[[#This Row],[Salary/Wages
Feb. 15 - Apr. 26, 2020]]&gt;=Table15[[#This Row],[Salary/Wages
Feb. 15, 2020]],"No","Yes"),"")</f>
        <v/>
      </c>
      <c r="P149" s="108"/>
      <c r="Q149">
        <f>IF(AND(Table15[[#This Row],[Reduction Occurred 
2/15-4/26?]]&lt;&gt;"No",Table15[[#This Row],[Salary/Wages on Dec. 31, 2020 or End of Covered Period]]&gt;=Table15[[#This Row],[Salary/Wages
Feb. 15, 2020]]),0,ROUND(Table15[[#This Row],[Salary/Wages
Most Recent Quarter]]*0.75,2)-Table15[[#This Row],[Salary/Wages
Covered Period]])</f>
        <v>0</v>
      </c>
    </row>
    <row r="150" spans="1:17" x14ac:dyDescent="0.3">
      <c r="A150" s="60"/>
      <c r="B150" s="32"/>
      <c r="C150" s="87"/>
      <c r="D150" s="103">
        <f>IF(AND(NOT(ISBLANK(Table15[[#This Row],[Employee''s Name]])),NOT(ISBLANK(Table15[[#This Row],[Cash Compensation]]))),IF(CoveredPeriod="","See Question 2",MIN(Table15[[#This Row],[Cash Compensation]],MaxSalary)),0)</f>
        <v>0</v>
      </c>
      <c r="E150" s="31"/>
      <c r="F15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0" s="96" t="str">
        <f>IFERROR(IF(Reduction="Yes",0,IF(Table15[[#This Row],[Employee''s Name]]&lt;&gt;"",IF(Table15[[#This Row],[Reduced More Than 25%?]]="No",0,IF(Table15[[#This Row],[Pay Method]]="Hourly",Q150*Table15[[#This Row],[Avg Hours Worked / Week
Most Recent Quarter]]*Weeks,IF(Table15[[#This Row],[Pay Method]]="Salary",Q150*Weeks/52,"Please Select Pay Method"))),"")),"")</f>
        <v/>
      </c>
      <c r="H150" s="32"/>
      <c r="I150" s="98" t="str">
        <f>IFERROR(IF(Table15[[#This Row],[Pay Method]]="Salary",Table15[[#This Row],[Adjusted Cash Compensation ($100,000 Limit)]]/Weeks*52,IF(Table15[[#This Row],[Pay Method]]="Hourly",Table15[[#This Row],[Adjusted Cash Compensation ($100,000 Limit)]]/Weeks/Table15[[#This Row],[Average Hours
Paid/Week]],"")),"")</f>
        <v/>
      </c>
      <c r="J150" s="98"/>
      <c r="K150" s="34" t="str">
        <f>IFERROR(IF(Table15[[#This Row],[Salary/Wages
Covered Period]]&gt;=100000,"N/A",IF(OR(Table15[[#This Row],[Salary/Wages
Covered Period]]/Table15[[#This Row],[Salary/Wages
Most Recent Quarter]]&gt;=0.75,Table15[[#This Row],[Salary/Wages
Most Recent Quarter]]=0),"No","Yes")),"N/A")</f>
        <v>N/A</v>
      </c>
      <c r="L150" s="83"/>
      <c r="M150" s="106"/>
      <c r="N150" s="106"/>
      <c r="O150" s="34" t="str">
        <f>IF(AND(Table15[[#This Row],[Salary/Wages
Feb. 15, 2020]]&lt;&gt;"",Table15[[#This Row],[Salary/Wages
Feb. 15 - Apr. 26, 2020]]&lt;&gt;"",Table15[[#This Row],[Reduced More Than 25%?]]="Yes"),IF(Table15[[#This Row],[Salary/Wages
Feb. 15 - Apr. 26, 2020]]&gt;=Table15[[#This Row],[Salary/Wages
Feb. 15, 2020]],"No","Yes"),"")</f>
        <v/>
      </c>
      <c r="P150" s="108"/>
      <c r="Q150">
        <f>IF(AND(Table15[[#This Row],[Reduction Occurred 
2/15-4/26?]]&lt;&gt;"No",Table15[[#This Row],[Salary/Wages on Dec. 31, 2020 or End of Covered Period]]&gt;=Table15[[#This Row],[Salary/Wages
Feb. 15, 2020]]),0,ROUND(Table15[[#This Row],[Salary/Wages
Most Recent Quarter]]*0.75,2)-Table15[[#This Row],[Salary/Wages
Covered Period]])</f>
        <v>0</v>
      </c>
    </row>
    <row r="151" spans="1:17" x14ac:dyDescent="0.3">
      <c r="A151" s="60"/>
      <c r="B151" s="32"/>
      <c r="C151" s="87"/>
      <c r="D151" s="103">
        <f>IF(AND(NOT(ISBLANK(Table15[[#This Row],[Employee''s Name]])),NOT(ISBLANK(Table15[[#This Row],[Cash Compensation]]))),IF(CoveredPeriod="","See Question 2",MIN(Table15[[#This Row],[Cash Compensation]],MaxSalary)),0)</f>
        <v>0</v>
      </c>
      <c r="E151" s="31"/>
      <c r="F15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1" s="96" t="str">
        <f>IFERROR(IF(Reduction="Yes",0,IF(Table15[[#This Row],[Employee''s Name]]&lt;&gt;"",IF(Table15[[#This Row],[Reduced More Than 25%?]]="No",0,IF(Table15[[#This Row],[Pay Method]]="Hourly",Q151*Table15[[#This Row],[Avg Hours Worked / Week
Most Recent Quarter]]*Weeks,IF(Table15[[#This Row],[Pay Method]]="Salary",Q151*Weeks/52,"Please Select Pay Method"))),"")),"")</f>
        <v/>
      </c>
      <c r="H151" s="32"/>
      <c r="I151" s="98" t="str">
        <f>IFERROR(IF(Table15[[#This Row],[Pay Method]]="Salary",Table15[[#This Row],[Adjusted Cash Compensation ($100,000 Limit)]]/Weeks*52,IF(Table15[[#This Row],[Pay Method]]="Hourly",Table15[[#This Row],[Adjusted Cash Compensation ($100,000 Limit)]]/Weeks/Table15[[#This Row],[Average Hours
Paid/Week]],"")),"")</f>
        <v/>
      </c>
      <c r="J151" s="98"/>
      <c r="K151" s="34" t="str">
        <f>IFERROR(IF(Table15[[#This Row],[Salary/Wages
Covered Period]]&gt;=100000,"N/A",IF(OR(Table15[[#This Row],[Salary/Wages
Covered Period]]/Table15[[#This Row],[Salary/Wages
Most Recent Quarter]]&gt;=0.75,Table15[[#This Row],[Salary/Wages
Most Recent Quarter]]=0),"No","Yes")),"N/A")</f>
        <v>N/A</v>
      </c>
      <c r="L151" s="83"/>
      <c r="M151" s="106"/>
      <c r="N151" s="106"/>
      <c r="O151" s="34" t="str">
        <f>IF(AND(Table15[[#This Row],[Salary/Wages
Feb. 15, 2020]]&lt;&gt;"",Table15[[#This Row],[Salary/Wages
Feb. 15 - Apr. 26, 2020]]&lt;&gt;"",Table15[[#This Row],[Reduced More Than 25%?]]="Yes"),IF(Table15[[#This Row],[Salary/Wages
Feb. 15 - Apr. 26, 2020]]&gt;=Table15[[#This Row],[Salary/Wages
Feb. 15, 2020]],"No","Yes"),"")</f>
        <v/>
      </c>
      <c r="P151" s="108"/>
      <c r="Q151">
        <f>IF(AND(Table15[[#This Row],[Reduction Occurred 
2/15-4/26?]]&lt;&gt;"No",Table15[[#This Row],[Salary/Wages on Dec. 31, 2020 or End of Covered Period]]&gt;=Table15[[#This Row],[Salary/Wages
Feb. 15, 2020]]),0,ROUND(Table15[[#This Row],[Salary/Wages
Most Recent Quarter]]*0.75,2)-Table15[[#This Row],[Salary/Wages
Covered Period]])</f>
        <v>0</v>
      </c>
    </row>
    <row r="152" spans="1:17" x14ac:dyDescent="0.3">
      <c r="A152" s="60"/>
      <c r="B152" s="32"/>
      <c r="C152" s="87"/>
      <c r="D152" s="103">
        <f>IF(AND(NOT(ISBLANK(Table15[[#This Row],[Employee''s Name]])),NOT(ISBLANK(Table15[[#This Row],[Cash Compensation]]))),IF(CoveredPeriod="","See Question 2",MIN(Table15[[#This Row],[Cash Compensation]],MaxSalary)),0)</f>
        <v>0</v>
      </c>
      <c r="E152" s="31"/>
      <c r="F15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2" s="96" t="str">
        <f>IFERROR(IF(Reduction="Yes",0,IF(Table15[[#This Row],[Employee''s Name]]&lt;&gt;"",IF(Table15[[#This Row],[Reduced More Than 25%?]]="No",0,IF(Table15[[#This Row],[Pay Method]]="Hourly",Q152*Table15[[#This Row],[Avg Hours Worked / Week
Most Recent Quarter]]*Weeks,IF(Table15[[#This Row],[Pay Method]]="Salary",Q152*Weeks/52,"Please Select Pay Method"))),"")),"")</f>
        <v/>
      </c>
      <c r="H152" s="32"/>
      <c r="I152" s="98" t="str">
        <f>IFERROR(IF(Table15[[#This Row],[Pay Method]]="Salary",Table15[[#This Row],[Adjusted Cash Compensation ($100,000 Limit)]]/Weeks*52,IF(Table15[[#This Row],[Pay Method]]="Hourly",Table15[[#This Row],[Adjusted Cash Compensation ($100,000 Limit)]]/Weeks/Table15[[#This Row],[Average Hours
Paid/Week]],"")),"")</f>
        <v/>
      </c>
      <c r="J152" s="98"/>
      <c r="K152" s="34" t="str">
        <f>IFERROR(IF(Table15[[#This Row],[Salary/Wages
Covered Period]]&gt;=100000,"N/A",IF(OR(Table15[[#This Row],[Salary/Wages
Covered Period]]/Table15[[#This Row],[Salary/Wages
Most Recent Quarter]]&gt;=0.75,Table15[[#This Row],[Salary/Wages
Most Recent Quarter]]=0),"No","Yes")),"N/A")</f>
        <v>N/A</v>
      </c>
      <c r="L152" s="83"/>
      <c r="M152" s="106"/>
      <c r="N152" s="106"/>
      <c r="O152" s="34" t="str">
        <f>IF(AND(Table15[[#This Row],[Salary/Wages
Feb. 15, 2020]]&lt;&gt;"",Table15[[#This Row],[Salary/Wages
Feb. 15 - Apr. 26, 2020]]&lt;&gt;"",Table15[[#This Row],[Reduced More Than 25%?]]="Yes"),IF(Table15[[#This Row],[Salary/Wages
Feb. 15 - Apr. 26, 2020]]&gt;=Table15[[#This Row],[Salary/Wages
Feb. 15, 2020]],"No","Yes"),"")</f>
        <v/>
      </c>
      <c r="P152" s="108"/>
      <c r="Q152">
        <f>IF(AND(Table15[[#This Row],[Reduction Occurred 
2/15-4/26?]]&lt;&gt;"No",Table15[[#This Row],[Salary/Wages on Dec. 31, 2020 or End of Covered Period]]&gt;=Table15[[#This Row],[Salary/Wages
Feb. 15, 2020]]),0,ROUND(Table15[[#This Row],[Salary/Wages
Most Recent Quarter]]*0.75,2)-Table15[[#This Row],[Salary/Wages
Covered Period]])</f>
        <v>0</v>
      </c>
    </row>
    <row r="153" spans="1:17" x14ac:dyDescent="0.3">
      <c r="A153" s="60"/>
      <c r="B153" s="32"/>
      <c r="C153" s="87"/>
      <c r="D153" s="103">
        <f>IF(AND(NOT(ISBLANK(Table15[[#This Row],[Employee''s Name]])),NOT(ISBLANK(Table15[[#This Row],[Cash Compensation]]))),IF(CoveredPeriod="","See Question 2",MIN(Table15[[#This Row],[Cash Compensation]],MaxSalary)),0)</f>
        <v>0</v>
      </c>
      <c r="E153" s="31"/>
      <c r="F15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3" s="96" t="str">
        <f>IFERROR(IF(Reduction="Yes",0,IF(Table15[[#This Row],[Employee''s Name]]&lt;&gt;"",IF(Table15[[#This Row],[Reduced More Than 25%?]]="No",0,IF(Table15[[#This Row],[Pay Method]]="Hourly",Q153*Table15[[#This Row],[Avg Hours Worked / Week
Most Recent Quarter]]*Weeks,IF(Table15[[#This Row],[Pay Method]]="Salary",Q153*Weeks/52,"Please Select Pay Method"))),"")),"")</f>
        <v/>
      </c>
      <c r="H153" s="32"/>
      <c r="I153" s="98" t="str">
        <f>IFERROR(IF(Table15[[#This Row],[Pay Method]]="Salary",Table15[[#This Row],[Adjusted Cash Compensation ($100,000 Limit)]]/Weeks*52,IF(Table15[[#This Row],[Pay Method]]="Hourly",Table15[[#This Row],[Adjusted Cash Compensation ($100,000 Limit)]]/Weeks/Table15[[#This Row],[Average Hours
Paid/Week]],"")),"")</f>
        <v/>
      </c>
      <c r="J153" s="98"/>
      <c r="K153" s="34" t="str">
        <f>IFERROR(IF(Table15[[#This Row],[Salary/Wages
Covered Period]]&gt;=100000,"N/A",IF(OR(Table15[[#This Row],[Salary/Wages
Covered Period]]/Table15[[#This Row],[Salary/Wages
Most Recent Quarter]]&gt;=0.75,Table15[[#This Row],[Salary/Wages
Most Recent Quarter]]=0),"No","Yes")),"N/A")</f>
        <v>N/A</v>
      </c>
      <c r="L153" s="83"/>
      <c r="M153" s="106"/>
      <c r="N153" s="106"/>
      <c r="O153" s="34" t="str">
        <f>IF(AND(Table15[[#This Row],[Salary/Wages
Feb. 15, 2020]]&lt;&gt;"",Table15[[#This Row],[Salary/Wages
Feb. 15 - Apr. 26, 2020]]&lt;&gt;"",Table15[[#This Row],[Reduced More Than 25%?]]="Yes"),IF(Table15[[#This Row],[Salary/Wages
Feb. 15 - Apr. 26, 2020]]&gt;=Table15[[#This Row],[Salary/Wages
Feb. 15, 2020]],"No","Yes"),"")</f>
        <v/>
      </c>
      <c r="P153" s="108"/>
      <c r="Q153">
        <f>IF(AND(Table15[[#This Row],[Reduction Occurred 
2/15-4/26?]]&lt;&gt;"No",Table15[[#This Row],[Salary/Wages on Dec. 31, 2020 or End of Covered Period]]&gt;=Table15[[#This Row],[Salary/Wages
Feb. 15, 2020]]),0,ROUND(Table15[[#This Row],[Salary/Wages
Most Recent Quarter]]*0.75,2)-Table15[[#This Row],[Salary/Wages
Covered Period]])</f>
        <v>0</v>
      </c>
    </row>
    <row r="154" spans="1:17" x14ac:dyDescent="0.3">
      <c r="A154" s="60"/>
      <c r="B154" s="32"/>
      <c r="C154" s="87"/>
      <c r="D154" s="103">
        <f>IF(AND(NOT(ISBLANK(Table15[[#This Row],[Employee''s Name]])),NOT(ISBLANK(Table15[[#This Row],[Cash Compensation]]))),IF(CoveredPeriod="","See Question 2",MIN(Table15[[#This Row],[Cash Compensation]],MaxSalary)),0)</f>
        <v>0</v>
      </c>
      <c r="E154" s="31"/>
      <c r="F15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4" s="96" t="str">
        <f>IFERROR(IF(Reduction="Yes",0,IF(Table15[[#This Row],[Employee''s Name]]&lt;&gt;"",IF(Table15[[#This Row],[Reduced More Than 25%?]]="No",0,IF(Table15[[#This Row],[Pay Method]]="Hourly",Q154*Table15[[#This Row],[Avg Hours Worked / Week
Most Recent Quarter]]*Weeks,IF(Table15[[#This Row],[Pay Method]]="Salary",Q154*Weeks/52,"Please Select Pay Method"))),"")),"")</f>
        <v/>
      </c>
      <c r="H154" s="32"/>
      <c r="I154" s="98" t="str">
        <f>IFERROR(IF(Table15[[#This Row],[Pay Method]]="Salary",Table15[[#This Row],[Adjusted Cash Compensation ($100,000 Limit)]]/Weeks*52,IF(Table15[[#This Row],[Pay Method]]="Hourly",Table15[[#This Row],[Adjusted Cash Compensation ($100,000 Limit)]]/Weeks/Table15[[#This Row],[Average Hours
Paid/Week]],"")),"")</f>
        <v/>
      </c>
      <c r="J154" s="98"/>
      <c r="K154" s="34" t="str">
        <f>IFERROR(IF(Table15[[#This Row],[Salary/Wages
Covered Period]]&gt;=100000,"N/A",IF(OR(Table15[[#This Row],[Salary/Wages
Covered Period]]/Table15[[#This Row],[Salary/Wages
Most Recent Quarter]]&gt;=0.75,Table15[[#This Row],[Salary/Wages
Most Recent Quarter]]=0),"No","Yes")),"N/A")</f>
        <v>N/A</v>
      </c>
      <c r="L154" s="83"/>
      <c r="M154" s="106"/>
      <c r="N154" s="106"/>
      <c r="O154" s="34" t="str">
        <f>IF(AND(Table15[[#This Row],[Salary/Wages
Feb. 15, 2020]]&lt;&gt;"",Table15[[#This Row],[Salary/Wages
Feb. 15 - Apr. 26, 2020]]&lt;&gt;"",Table15[[#This Row],[Reduced More Than 25%?]]="Yes"),IF(Table15[[#This Row],[Salary/Wages
Feb. 15 - Apr. 26, 2020]]&gt;=Table15[[#This Row],[Salary/Wages
Feb. 15, 2020]],"No","Yes"),"")</f>
        <v/>
      </c>
      <c r="P154" s="108"/>
      <c r="Q154">
        <f>IF(AND(Table15[[#This Row],[Reduction Occurred 
2/15-4/26?]]&lt;&gt;"No",Table15[[#This Row],[Salary/Wages on Dec. 31, 2020 or End of Covered Period]]&gt;=Table15[[#This Row],[Salary/Wages
Feb. 15, 2020]]),0,ROUND(Table15[[#This Row],[Salary/Wages
Most Recent Quarter]]*0.75,2)-Table15[[#This Row],[Salary/Wages
Covered Period]])</f>
        <v>0</v>
      </c>
    </row>
    <row r="155" spans="1:17" x14ac:dyDescent="0.3">
      <c r="A155" s="60"/>
      <c r="B155" s="32"/>
      <c r="C155" s="87"/>
      <c r="D155" s="103">
        <f>IF(AND(NOT(ISBLANK(Table15[[#This Row],[Employee''s Name]])),NOT(ISBLANK(Table15[[#This Row],[Cash Compensation]]))),IF(CoveredPeriod="","See Question 2",MIN(Table15[[#This Row],[Cash Compensation]],MaxSalary)),0)</f>
        <v>0</v>
      </c>
      <c r="E155" s="31"/>
      <c r="F15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5" s="96" t="str">
        <f>IFERROR(IF(Reduction="Yes",0,IF(Table15[[#This Row],[Employee''s Name]]&lt;&gt;"",IF(Table15[[#This Row],[Reduced More Than 25%?]]="No",0,IF(Table15[[#This Row],[Pay Method]]="Hourly",Q155*Table15[[#This Row],[Avg Hours Worked / Week
Most Recent Quarter]]*Weeks,IF(Table15[[#This Row],[Pay Method]]="Salary",Q155*Weeks/52,"Please Select Pay Method"))),"")),"")</f>
        <v/>
      </c>
      <c r="H155" s="32"/>
      <c r="I155" s="98" t="str">
        <f>IFERROR(IF(Table15[[#This Row],[Pay Method]]="Salary",Table15[[#This Row],[Adjusted Cash Compensation ($100,000 Limit)]]/Weeks*52,IF(Table15[[#This Row],[Pay Method]]="Hourly",Table15[[#This Row],[Adjusted Cash Compensation ($100,000 Limit)]]/Weeks/Table15[[#This Row],[Average Hours
Paid/Week]],"")),"")</f>
        <v/>
      </c>
      <c r="J155" s="98"/>
      <c r="K155" s="34" t="str">
        <f>IFERROR(IF(Table15[[#This Row],[Salary/Wages
Covered Period]]&gt;=100000,"N/A",IF(OR(Table15[[#This Row],[Salary/Wages
Covered Period]]/Table15[[#This Row],[Salary/Wages
Most Recent Quarter]]&gt;=0.75,Table15[[#This Row],[Salary/Wages
Most Recent Quarter]]=0),"No","Yes")),"N/A")</f>
        <v>N/A</v>
      </c>
      <c r="L155" s="83"/>
      <c r="M155" s="106"/>
      <c r="N155" s="106"/>
      <c r="O155" s="34" t="str">
        <f>IF(AND(Table15[[#This Row],[Salary/Wages
Feb. 15, 2020]]&lt;&gt;"",Table15[[#This Row],[Salary/Wages
Feb. 15 - Apr. 26, 2020]]&lt;&gt;"",Table15[[#This Row],[Reduced More Than 25%?]]="Yes"),IF(Table15[[#This Row],[Salary/Wages
Feb. 15 - Apr. 26, 2020]]&gt;=Table15[[#This Row],[Salary/Wages
Feb. 15, 2020]],"No","Yes"),"")</f>
        <v/>
      </c>
      <c r="P155" s="108"/>
      <c r="Q155">
        <f>IF(AND(Table15[[#This Row],[Reduction Occurred 
2/15-4/26?]]&lt;&gt;"No",Table15[[#This Row],[Salary/Wages on Dec. 31, 2020 or End of Covered Period]]&gt;=Table15[[#This Row],[Salary/Wages
Feb. 15, 2020]]),0,ROUND(Table15[[#This Row],[Salary/Wages
Most Recent Quarter]]*0.75,2)-Table15[[#This Row],[Salary/Wages
Covered Period]])</f>
        <v>0</v>
      </c>
    </row>
    <row r="156" spans="1:17" x14ac:dyDescent="0.3">
      <c r="A156" s="60"/>
      <c r="B156" s="32"/>
      <c r="C156" s="87"/>
      <c r="D156" s="103">
        <f>IF(AND(NOT(ISBLANK(Table15[[#This Row],[Employee''s Name]])),NOT(ISBLANK(Table15[[#This Row],[Cash Compensation]]))),IF(CoveredPeriod="","See Question 2",MIN(Table15[[#This Row],[Cash Compensation]],MaxSalary)),0)</f>
        <v>0</v>
      </c>
      <c r="E156" s="31"/>
      <c r="F15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6" s="96" t="str">
        <f>IFERROR(IF(Reduction="Yes",0,IF(Table15[[#This Row],[Employee''s Name]]&lt;&gt;"",IF(Table15[[#This Row],[Reduced More Than 25%?]]="No",0,IF(Table15[[#This Row],[Pay Method]]="Hourly",Q156*Table15[[#This Row],[Avg Hours Worked / Week
Most Recent Quarter]]*Weeks,IF(Table15[[#This Row],[Pay Method]]="Salary",Q156*Weeks/52,"Please Select Pay Method"))),"")),"")</f>
        <v/>
      </c>
      <c r="H156" s="32"/>
      <c r="I156" s="98" t="str">
        <f>IFERROR(IF(Table15[[#This Row],[Pay Method]]="Salary",Table15[[#This Row],[Adjusted Cash Compensation ($100,000 Limit)]]/Weeks*52,IF(Table15[[#This Row],[Pay Method]]="Hourly",Table15[[#This Row],[Adjusted Cash Compensation ($100,000 Limit)]]/Weeks/Table15[[#This Row],[Average Hours
Paid/Week]],"")),"")</f>
        <v/>
      </c>
      <c r="J156" s="98"/>
      <c r="K156" s="34" t="str">
        <f>IFERROR(IF(Table15[[#This Row],[Salary/Wages
Covered Period]]&gt;=100000,"N/A",IF(OR(Table15[[#This Row],[Salary/Wages
Covered Period]]/Table15[[#This Row],[Salary/Wages
Most Recent Quarter]]&gt;=0.75,Table15[[#This Row],[Salary/Wages
Most Recent Quarter]]=0),"No","Yes")),"N/A")</f>
        <v>N/A</v>
      </c>
      <c r="L156" s="83"/>
      <c r="M156" s="106"/>
      <c r="N156" s="106"/>
      <c r="O156" s="34" t="str">
        <f>IF(AND(Table15[[#This Row],[Salary/Wages
Feb. 15, 2020]]&lt;&gt;"",Table15[[#This Row],[Salary/Wages
Feb. 15 - Apr. 26, 2020]]&lt;&gt;"",Table15[[#This Row],[Reduced More Than 25%?]]="Yes"),IF(Table15[[#This Row],[Salary/Wages
Feb. 15 - Apr. 26, 2020]]&gt;=Table15[[#This Row],[Salary/Wages
Feb. 15, 2020]],"No","Yes"),"")</f>
        <v/>
      </c>
      <c r="P156" s="108"/>
      <c r="Q156">
        <f>IF(AND(Table15[[#This Row],[Reduction Occurred 
2/15-4/26?]]&lt;&gt;"No",Table15[[#This Row],[Salary/Wages on Dec. 31, 2020 or End of Covered Period]]&gt;=Table15[[#This Row],[Salary/Wages
Feb. 15, 2020]]),0,ROUND(Table15[[#This Row],[Salary/Wages
Most Recent Quarter]]*0.75,2)-Table15[[#This Row],[Salary/Wages
Covered Period]])</f>
        <v>0</v>
      </c>
    </row>
    <row r="157" spans="1:17" x14ac:dyDescent="0.3">
      <c r="A157" s="60"/>
      <c r="B157" s="32"/>
      <c r="C157" s="87"/>
      <c r="D157" s="103">
        <f>IF(AND(NOT(ISBLANK(Table15[[#This Row],[Employee''s Name]])),NOT(ISBLANK(Table15[[#This Row],[Cash Compensation]]))),IF(CoveredPeriod="","See Question 2",MIN(Table15[[#This Row],[Cash Compensation]],MaxSalary)),0)</f>
        <v>0</v>
      </c>
      <c r="E157" s="31"/>
      <c r="F15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7" s="96" t="str">
        <f>IFERROR(IF(Reduction="Yes",0,IF(Table15[[#This Row],[Employee''s Name]]&lt;&gt;"",IF(Table15[[#This Row],[Reduced More Than 25%?]]="No",0,IF(Table15[[#This Row],[Pay Method]]="Hourly",Q157*Table15[[#This Row],[Avg Hours Worked / Week
Most Recent Quarter]]*Weeks,IF(Table15[[#This Row],[Pay Method]]="Salary",Q157*Weeks/52,"Please Select Pay Method"))),"")),"")</f>
        <v/>
      </c>
      <c r="H157" s="32"/>
      <c r="I157" s="98" t="str">
        <f>IFERROR(IF(Table15[[#This Row],[Pay Method]]="Salary",Table15[[#This Row],[Adjusted Cash Compensation ($100,000 Limit)]]/Weeks*52,IF(Table15[[#This Row],[Pay Method]]="Hourly",Table15[[#This Row],[Adjusted Cash Compensation ($100,000 Limit)]]/Weeks/Table15[[#This Row],[Average Hours
Paid/Week]],"")),"")</f>
        <v/>
      </c>
      <c r="J157" s="98"/>
      <c r="K157" s="34" t="str">
        <f>IFERROR(IF(Table15[[#This Row],[Salary/Wages
Covered Period]]&gt;=100000,"N/A",IF(OR(Table15[[#This Row],[Salary/Wages
Covered Period]]/Table15[[#This Row],[Salary/Wages
Most Recent Quarter]]&gt;=0.75,Table15[[#This Row],[Salary/Wages
Most Recent Quarter]]=0),"No","Yes")),"N/A")</f>
        <v>N/A</v>
      </c>
      <c r="L157" s="83"/>
      <c r="M157" s="106"/>
      <c r="N157" s="106"/>
      <c r="O157" s="34" t="str">
        <f>IF(AND(Table15[[#This Row],[Salary/Wages
Feb. 15, 2020]]&lt;&gt;"",Table15[[#This Row],[Salary/Wages
Feb. 15 - Apr. 26, 2020]]&lt;&gt;"",Table15[[#This Row],[Reduced More Than 25%?]]="Yes"),IF(Table15[[#This Row],[Salary/Wages
Feb. 15 - Apr. 26, 2020]]&gt;=Table15[[#This Row],[Salary/Wages
Feb. 15, 2020]],"No","Yes"),"")</f>
        <v/>
      </c>
      <c r="P157" s="108"/>
      <c r="Q157">
        <f>IF(AND(Table15[[#This Row],[Reduction Occurred 
2/15-4/26?]]&lt;&gt;"No",Table15[[#This Row],[Salary/Wages on Dec. 31, 2020 or End of Covered Period]]&gt;=Table15[[#This Row],[Salary/Wages
Feb. 15, 2020]]),0,ROUND(Table15[[#This Row],[Salary/Wages
Most Recent Quarter]]*0.75,2)-Table15[[#This Row],[Salary/Wages
Covered Period]])</f>
        <v>0</v>
      </c>
    </row>
    <row r="158" spans="1:17" x14ac:dyDescent="0.3">
      <c r="A158" s="60"/>
      <c r="B158" s="32"/>
      <c r="C158" s="87"/>
      <c r="D158" s="103">
        <f>IF(AND(NOT(ISBLANK(Table15[[#This Row],[Employee''s Name]])),NOT(ISBLANK(Table15[[#This Row],[Cash Compensation]]))),IF(CoveredPeriod="","See Question 2",MIN(Table15[[#This Row],[Cash Compensation]],MaxSalary)),0)</f>
        <v>0</v>
      </c>
      <c r="E158" s="31"/>
      <c r="F15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8" s="96" t="str">
        <f>IFERROR(IF(Reduction="Yes",0,IF(Table15[[#This Row],[Employee''s Name]]&lt;&gt;"",IF(Table15[[#This Row],[Reduced More Than 25%?]]="No",0,IF(Table15[[#This Row],[Pay Method]]="Hourly",Q158*Table15[[#This Row],[Avg Hours Worked / Week
Most Recent Quarter]]*Weeks,IF(Table15[[#This Row],[Pay Method]]="Salary",Q158*Weeks/52,"Please Select Pay Method"))),"")),"")</f>
        <v/>
      </c>
      <c r="H158" s="32"/>
      <c r="I158" s="98" t="str">
        <f>IFERROR(IF(Table15[[#This Row],[Pay Method]]="Salary",Table15[[#This Row],[Adjusted Cash Compensation ($100,000 Limit)]]/Weeks*52,IF(Table15[[#This Row],[Pay Method]]="Hourly",Table15[[#This Row],[Adjusted Cash Compensation ($100,000 Limit)]]/Weeks/Table15[[#This Row],[Average Hours
Paid/Week]],"")),"")</f>
        <v/>
      </c>
      <c r="J158" s="98"/>
      <c r="K158" s="34" t="str">
        <f>IFERROR(IF(Table15[[#This Row],[Salary/Wages
Covered Period]]&gt;=100000,"N/A",IF(OR(Table15[[#This Row],[Salary/Wages
Covered Period]]/Table15[[#This Row],[Salary/Wages
Most Recent Quarter]]&gt;=0.75,Table15[[#This Row],[Salary/Wages
Most Recent Quarter]]=0),"No","Yes")),"N/A")</f>
        <v>N/A</v>
      </c>
      <c r="L158" s="83"/>
      <c r="M158" s="106"/>
      <c r="N158" s="106"/>
      <c r="O158" s="34" t="str">
        <f>IF(AND(Table15[[#This Row],[Salary/Wages
Feb. 15, 2020]]&lt;&gt;"",Table15[[#This Row],[Salary/Wages
Feb. 15 - Apr. 26, 2020]]&lt;&gt;"",Table15[[#This Row],[Reduced More Than 25%?]]="Yes"),IF(Table15[[#This Row],[Salary/Wages
Feb. 15 - Apr. 26, 2020]]&gt;=Table15[[#This Row],[Salary/Wages
Feb. 15, 2020]],"No","Yes"),"")</f>
        <v/>
      </c>
      <c r="P158" s="108"/>
      <c r="Q158">
        <f>IF(AND(Table15[[#This Row],[Reduction Occurred 
2/15-4/26?]]&lt;&gt;"No",Table15[[#This Row],[Salary/Wages on Dec. 31, 2020 or End of Covered Period]]&gt;=Table15[[#This Row],[Salary/Wages
Feb. 15, 2020]]),0,ROUND(Table15[[#This Row],[Salary/Wages
Most Recent Quarter]]*0.75,2)-Table15[[#This Row],[Salary/Wages
Covered Period]])</f>
        <v>0</v>
      </c>
    </row>
    <row r="159" spans="1:17" x14ac:dyDescent="0.3">
      <c r="A159" s="60"/>
      <c r="B159" s="32"/>
      <c r="C159" s="87"/>
      <c r="D159" s="103">
        <f>IF(AND(NOT(ISBLANK(Table15[[#This Row],[Employee''s Name]])),NOT(ISBLANK(Table15[[#This Row],[Cash Compensation]]))),IF(CoveredPeriod="","See Question 2",MIN(Table15[[#This Row],[Cash Compensation]],MaxSalary)),0)</f>
        <v>0</v>
      </c>
      <c r="E159" s="31"/>
      <c r="F15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59" s="96" t="str">
        <f>IFERROR(IF(Reduction="Yes",0,IF(Table15[[#This Row],[Employee''s Name]]&lt;&gt;"",IF(Table15[[#This Row],[Reduced More Than 25%?]]="No",0,IF(Table15[[#This Row],[Pay Method]]="Hourly",Q159*Table15[[#This Row],[Avg Hours Worked / Week
Most Recent Quarter]]*Weeks,IF(Table15[[#This Row],[Pay Method]]="Salary",Q159*Weeks/52,"Please Select Pay Method"))),"")),"")</f>
        <v/>
      </c>
      <c r="H159" s="32"/>
      <c r="I159" s="98" t="str">
        <f>IFERROR(IF(Table15[[#This Row],[Pay Method]]="Salary",Table15[[#This Row],[Adjusted Cash Compensation ($100,000 Limit)]]/Weeks*52,IF(Table15[[#This Row],[Pay Method]]="Hourly",Table15[[#This Row],[Adjusted Cash Compensation ($100,000 Limit)]]/Weeks/Table15[[#This Row],[Average Hours
Paid/Week]],"")),"")</f>
        <v/>
      </c>
      <c r="J159" s="98"/>
      <c r="K159" s="34" t="str">
        <f>IFERROR(IF(Table15[[#This Row],[Salary/Wages
Covered Period]]&gt;=100000,"N/A",IF(OR(Table15[[#This Row],[Salary/Wages
Covered Period]]/Table15[[#This Row],[Salary/Wages
Most Recent Quarter]]&gt;=0.75,Table15[[#This Row],[Salary/Wages
Most Recent Quarter]]=0),"No","Yes")),"N/A")</f>
        <v>N/A</v>
      </c>
      <c r="L159" s="83"/>
      <c r="M159" s="106"/>
      <c r="N159" s="106"/>
      <c r="O159" s="34" t="str">
        <f>IF(AND(Table15[[#This Row],[Salary/Wages
Feb. 15, 2020]]&lt;&gt;"",Table15[[#This Row],[Salary/Wages
Feb. 15 - Apr. 26, 2020]]&lt;&gt;"",Table15[[#This Row],[Reduced More Than 25%?]]="Yes"),IF(Table15[[#This Row],[Salary/Wages
Feb. 15 - Apr. 26, 2020]]&gt;=Table15[[#This Row],[Salary/Wages
Feb. 15, 2020]],"No","Yes"),"")</f>
        <v/>
      </c>
      <c r="P159" s="108"/>
      <c r="Q159">
        <f>IF(AND(Table15[[#This Row],[Reduction Occurred 
2/15-4/26?]]&lt;&gt;"No",Table15[[#This Row],[Salary/Wages on Dec. 31, 2020 or End of Covered Period]]&gt;=Table15[[#This Row],[Salary/Wages
Feb. 15, 2020]]),0,ROUND(Table15[[#This Row],[Salary/Wages
Most Recent Quarter]]*0.75,2)-Table15[[#This Row],[Salary/Wages
Covered Period]])</f>
        <v>0</v>
      </c>
    </row>
    <row r="160" spans="1:17" x14ac:dyDescent="0.3">
      <c r="A160" s="60"/>
      <c r="B160" s="32"/>
      <c r="C160" s="87"/>
      <c r="D160" s="103">
        <f>IF(AND(NOT(ISBLANK(Table15[[#This Row],[Employee''s Name]])),NOT(ISBLANK(Table15[[#This Row],[Cash Compensation]]))),IF(CoveredPeriod="","See Question 2",MIN(Table15[[#This Row],[Cash Compensation]],MaxSalary)),0)</f>
        <v>0</v>
      </c>
      <c r="E160" s="31"/>
      <c r="F16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0" s="96" t="str">
        <f>IFERROR(IF(Reduction="Yes",0,IF(Table15[[#This Row],[Employee''s Name]]&lt;&gt;"",IF(Table15[[#This Row],[Reduced More Than 25%?]]="No",0,IF(Table15[[#This Row],[Pay Method]]="Hourly",Q160*Table15[[#This Row],[Avg Hours Worked / Week
Most Recent Quarter]]*Weeks,IF(Table15[[#This Row],[Pay Method]]="Salary",Q160*Weeks/52,"Please Select Pay Method"))),"")),"")</f>
        <v/>
      </c>
      <c r="H160" s="32"/>
      <c r="I160" s="98" t="str">
        <f>IFERROR(IF(Table15[[#This Row],[Pay Method]]="Salary",Table15[[#This Row],[Adjusted Cash Compensation ($100,000 Limit)]]/Weeks*52,IF(Table15[[#This Row],[Pay Method]]="Hourly",Table15[[#This Row],[Adjusted Cash Compensation ($100,000 Limit)]]/Weeks/Table15[[#This Row],[Average Hours
Paid/Week]],"")),"")</f>
        <v/>
      </c>
      <c r="J160" s="98"/>
      <c r="K160" s="34" t="str">
        <f>IFERROR(IF(Table15[[#This Row],[Salary/Wages
Covered Period]]&gt;=100000,"N/A",IF(OR(Table15[[#This Row],[Salary/Wages
Covered Period]]/Table15[[#This Row],[Salary/Wages
Most Recent Quarter]]&gt;=0.75,Table15[[#This Row],[Salary/Wages
Most Recent Quarter]]=0),"No","Yes")),"N/A")</f>
        <v>N/A</v>
      </c>
      <c r="L160" s="83"/>
      <c r="M160" s="106"/>
      <c r="N160" s="106"/>
      <c r="O160" s="34" t="str">
        <f>IF(AND(Table15[[#This Row],[Salary/Wages
Feb. 15, 2020]]&lt;&gt;"",Table15[[#This Row],[Salary/Wages
Feb. 15 - Apr. 26, 2020]]&lt;&gt;"",Table15[[#This Row],[Reduced More Than 25%?]]="Yes"),IF(Table15[[#This Row],[Salary/Wages
Feb. 15 - Apr. 26, 2020]]&gt;=Table15[[#This Row],[Salary/Wages
Feb. 15, 2020]],"No","Yes"),"")</f>
        <v/>
      </c>
      <c r="P160" s="108"/>
      <c r="Q160">
        <f>IF(AND(Table15[[#This Row],[Reduction Occurred 
2/15-4/26?]]&lt;&gt;"No",Table15[[#This Row],[Salary/Wages on Dec. 31, 2020 or End of Covered Period]]&gt;=Table15[[#This Row],[Salary/Wages
Feb. 15, 2020]]),0,ROUND(Table15[[#This Row],[Salary/Wages
Most Recent Quarter]]*0.75,2)-Table15[[#This Row],[Salary/Wages
Covered Period]])</f>
        <v>0</v>
      </c>
    </row>
    <row r="161" spans="1:17" x14ac:dyDescent="0.3">
      <c r="A161" s="60"/>
      <c r="B161" s="32"/>
      <c r="C161" s="87"/>
      <c r="D161" s="103">
        <f>IF(AND(NOT(ISBLANK(Table15[[#This Row],[Employee''s Name]])),NOT(ISBLANK(Table15[[#This Row],[Cash Compensation]]))),IF(CoveredPeriod="","See Question 2",MIN(Table15[[#This Row],[Cash Compensation]],MaxSalary)),0)</f>
        <v>0</v>
      </c>
      <c r="E161" s="31"/>
      <c r="F16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1" s="96" t="str">
        <f>IFERROR(IF(Reduction="Yes",0,IF(Table15[[#This Row],[Employee''s Name]]&lt;&gt;"",IF(Table15[[#This Row],[Reduced More Than 25%?]]="No",0,IF(Table15[[#This Row],[Pay Method]]="Hourly",Q161*Table15[[#This Row],[Avg Hours Worked / Week
Most Recent Quarter]]*Weeks,IF(Table15[[#This Row],[Pay Method]]="Salary",Q161*Weeks/52,"Please Select Pay Method"))),"")),"")</f>
        <v/>
      </c>
      <c r="H161" s="32"/>
      <c r="I161" s="98" t="str">
        <f>IFERROR(IF(Table15[[#This Row],[Pay Method]]="Salary",Table15[[#This Row],[Adjusted Cash Compensation ($100,000 Limit)]]/Weeks*52,IF(Table15[[#This Row],[Pay Method]]="Hourly",Table15[[#This Row],[Adjusted Cash Compensation ($100,000 Limit)]]/Weeks/Table15[[#This Row],[Average Hours
Paid/Week]],"")),"")</f>
        <v/>
      </c>
      <c r="J161" s="98"/>
      <c r="K161" s="34" t="str">
        <f>IFERROR(IF(Table15[[#This Row],[Salary/Wages
Covered Period]]&gt;=100000,"N/A",IF(OR(Table15[[#This Row],[Salary/Wages
Covered Period]]/Table15[[#This Row],[Salary/Wages
Most Recent Quarter]]&gt;=0.75,Table15[[#This Row],[Salary/Wages
Most Recent Quarter]]=0),"No","Yes")),"N/A")</f>
        <v>N/A</v>
      </c>
      <c r="L161" s="83"/>
      <c r="M161" s="106"/>
      <c r="N161" s="106"/>
      <c r="O161" s="34" t="str">
        <f>IF(AND(Table15[[#This Row],[Salary/Wages
Feb. 15, 2020]]&lt;&gt;"",Table15[[#This Row],[Salary/Wages
Feb. 15 - Apr. 26, 2020]]&lt;&gt;"",Table15[[#This Row],[Reduced More Than 25%?]]="Yes"),IF(Table15[[#This Row],[Salary/Wages
Feb. 15 - Apr. 26, 2020]]&gt;=Table15[[#This Row],[Salary/Wages
Feb. 15, 2020]],"No","Yes"),"")</f>
        <v/>
      </c>
      <c r="P161" s="108"/>
      <c r="Q161">
        <f>IF(AND(Table15[[#This Row],[Reduction Occurred 
2/15-4/26?]]&lt;&gt;"No",Table15[[#This Row],[Salary/Wages on Dec. 31, 2020 or End of Covered Period]]&gt;=Table15[[#This Row],[Salary/Wages
Feb. 15, 2020]]),0,ROUND(Table15[[#This Row],[Salary/Wages
Most Recent Quarter]]*0.75,2)-Table15[[#This Row],[Salary/Wages
Covered Period]])</f>
        <v>0</v>
      </c>
    </row>
    <row r="162" spans="1:17" x14ac:dyDescent="0.3">
      <c r="A162" s="60"/>
      <c r="B162" s="32"/>
      <c r="C162" s="87"/>
      <c r="D162" s="103">
        <f>IF(AND(NOT(ISBLANK(Table15[[#This Row],[Employee''s Name]])),NOT(ISBLANK(Table15[[#This Row],[Cash Compensation]]))),IF(CoveredPeriod="","See Question 2",MIN(Table15[[#This Row],[Cash Compensation]],MaxSalary)),0)</f>
        <v>0</v>
      </c>
      <c r="E162" s="31"/>
      <c r="F16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2" s="96" t="str">
        <f>IFERROR(IF(Reduction="Yes",0,IF(Table15[[#This Row],[Employee''s Name]]&lt;&gt;"",IF(Table15[[#This Row],[Reduced More Than 25%?]]="No",0,IF(Table15[[#This Row],[Pay Method]]="Hourly",Q162*Table15[[#This Row],[Avg Hours Worked / Week
Most Recent Quarter]]*Weeks,IF(Table15[[#This Row],[Pay Method]]="Salary",Q162*Weeks/52,"Please Select Pay Method"))),"")),"")</f>
        <v/>
      </c>
      <c r="H162" s="32"/>
      <c r="I162" s="98" t="str">
        <f>IFERROR(IF(Table15[[#This Row],[Pay Method]]="Salary",Table15[[#This Row],[Adjusted Cash Compensation ($100,000 Limit)]]/Weeks*52,IF(Table15[[#This Row],[Pay Method]]="Hourly",Table15[[#This Row],[Adjusted Cash Compensation ($100,000 Limit)]]/Weeks/Table15[[#This Row],[Average Hours
Paid/Week]],"")),"")</f>
        <v/>
      </c>
      <c r="J162" s="98"/>
      <c r="K162" s="34" t="str">
        <f>IFERROR(IF(Table15[[#This Row],[Salary/Wages
Covered Period]]&gt;=100000,"N/A",IF(OR(Table15[[#This Row],[Salary/Wages
Covered Period]]/Table15[[#This Row],[Salary/Wages
Most Recent Quarter]]&gt;=0.75,Table15[[#This Row],[Salary/Wages
Most Recent Quarter]]=0),"No","Yes")),"N/A")</f>
        <v>N/A</v>
      </c>
      <c r="L162" s="83"/>
      <c r="M162" s="106"/>
      <c r="N162" s="106"/>
      <c r="O162" s="34" t="str">
        <f>IF(AND(Table15[[#This Row],[Salary/Wages
Feb. 15, 2020]]&lt;&gt;"",Table15[[#This Row],[Salary/Wages
Feb. 15 - Apr. 26, 2020]]&lt;&gt;"",Table15[[#This Row],[Reduced More Than 25%?]]="Yes"),IF(Table15[[#This Row],[Salary/Wages
Feb. 15 - Apr. 26, 2020]]&gt;=Table15[[#This Row],[Salary/Wages
Feb. 15, 2020]],"No","Yes"),"")</f>
        <v/>
      </c>
      <c r="P162" s="108"/>
      <c r="Q162">
        <f>IF(AND(Table15[[#This Row],[Reduction Occurred 
2/15-4/26?]]&lt;&gt;"No",Table15[[#This Row],[Salary/Wages on Dec. 31, 2020 or End of Covered Period]]&gt;=Table15[[#This Row],[Salary/Wages
Feb. 15, 2020]]),0,ROUND(Table15[[#This Row],[Salary/Wages
Most Recent Quarter]]*0.75,2)-Table15[[#This Row],[Salary/Wages
Covered Period]])</f>
        <v>0</v>
      </c>
    </row>
    <row r="163" spans="1:17" x14ac:dyDescent="0.3">
      <c r="A163" s="60"/>
      <c r="B163" s="32"/>
      <c r="C163" s="87"/>
      <c r="D163" s="103">
        <f>IF(AND(NOT(ISBLANK(Table15[[#This Row],[Employee''s Name]])),NOT(ISBLANK(Table15[[#This Row],[Cash Compensation]]))),IF(CoveredPeriod="","See Question 2",MIN(Table15[[#This Row],[Cash Compensation]],MaxSalary)),0)</f>
        <v>0</v>
      </c>
      <c r="E163" s="31"/>
      <c r="F16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3" s="96" t="str">
        <f>IFERROR(IF(Reduction="Yes",0,IF(Table15[[#This Row],[Employee''s Name]]&lt;&gt;"",IF(Table15[[#This Row],[Reduced More Than 25%?]]="No",0,IF(Table15[[#This Row],[Pay Method]]="Hourly",Q163*Table15[[#This Row],[Avg Hours Worked / Week
Most Recent Quarter]]*Weeks,IF(Table15[[#This Row],[Pay Method]]="Salary",Q163*Weeks/52,"Please Select Pay Method"))),"")),"")</f>
        <v/>
      </c>
      <c r="H163" s="32"/>
      <c r="I163" s="98" t="str">
        <f>IFERROR(IF(Table15[[#This Row],[Pay Method]]="Salary",Table15[[#This Row],[Adjusted Cash Compensation ($100,000 Limit)]]/Weeks*52,IF(Table15[[#This Row],[Pay Method]]="Hourly",Table15[[#This Row],[Adjusted Cash Compensation ($100,000 Limit)]]/Weeks/Table15[[#This Row],[Average Hours
Paid/Week]],"")),"")</f>
        <v/>
      </c>
      <c r="J163" s="98"/>
      <c r="K163" s="34" t="str">
        <f>IFERROR(IF(Table15[[#This Row],[Salary/Wages
Covered Period]]&gt;=100000,"N/A",IF(OR(Table15[[#This Row],[Salary/Wages
Covered Period]]/Table15[[#This Row],[Salary/Wages
Most Recent Quarter]]&gt;=0.75,Table15[[#This Row],[Salary/Wages
Most Recent Quarter]]=0),"No","Yes")),"N/A")</f>
        <v>N/A</v>
      </c>
      <c r="L163" s="83"/>
      <c r="M163" s="106"/>
      <c r="N163" s="106"/>
      <c r="O163" s="34" t="str">
        <f>IF(AND(Table15[[#This Row],[Salary/Wages
Feb. 15, 2020]]&lt;&gt;"",Table15[[#This Row],[Salary/Wages
Feb. 15 - Apr. 26, 2020]]&lt;&gt;"",Table15[[#This Row],[Reduced More Than 25%?]]="Yes"),IF(Table15[[#This Row],[Salary/Wages
Feb. 15 - Apr. 26, 2020]]&gt;=Table15[[#This Row],[Salary/Wages
Feb. 15, 2020]],"No","Yes"),"")</f>
        <v/>
      </c>
      <c r="P163" s="108"/>
      <c r="Q163">
        <f>IF(AND(Table15[[#This Row],[Reduction Occurred 
2/15-4/26?]]&lt;&gt;"No",Table15[[#This Row],[Salary/Wages on Dec. 31, 2020 or End of Covered Period]]&gt;=Table15[[#This Row],[Salary/Wages
Feb. 15, 2020]]),0,ROUND(Table15[[#This Row],[Salary/Wages
Most Recent Quarter]]*0.75,2)-Table15[[#This Row],[Salary/Wages
Covered Period]])</f>
        <v>0</v>
      </c>
    </row>
    <row r="164" spans="1:17" x14ac:dyDescent="0.3">
      <c r="A164" s="60"/>
      <c r="B164" s="32"/>
      <c r="C164" s="87"/>
      <c r="D164" s="103">
        <f>IF(AND(NOT(ISBLANK(Table15[[#This Row],[Employee''s Name]])),NOT(ISBLANK(Table15[[#This Row],[Cash Compensation]]))),IF(CoveredPeriod="","See Question 2",MIN(Table15[[#This Row],[Cash Compensation]],MaxSalary)),0)</f>
        <v>0</v>
      </c>
      <c r="E164" s="31"/>
      <c r="F16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4" s="96" t="str">
        <f>IFERROR(IF(Reduction="Yes",0,IF(Table15[[#This Row],[Employee''s Name]]&lt;&gt;"",IF(Table15[[#This Row],[Reduced More Than 25%?]]="No",0,IF(Table15[[#This Row],[Pay Method]]="Hourly",Q164*Table15[[#This Row],[Avg Hours Worked / Week
Most Recent Quarter]]*Weeks,IF(Table15[[#This Row],[Pay Method]]="Salary",Q164*Weeks/52,"Please Select Pay Method"))),"")),"")</f>
        <v/>
      </c>
      <c r="H164" s="32"/>
      <c r="I164" s="98" t="str">
        <f>IFERROR(IF(Table15[[#This Row],[Pay Method]]="Salary",Table15[[#This Row],[Adjusted Cash Compensation ($100,000 Limit)]]/Weeks*52,IF(Table15[[#This Row],[Pay Method]]="Hourly",Table15[[#This Row],[Adjusted Cash Compensation ($100,000 Limit)]]/Weeks/Table15[[#This Row],[Average Hours
Paid/Week]],"")),"")</f>
        <v/>
      </c>
      <c r="J164" s="98"/>
      <c r="K164" s="34" t="str">
        <f>IFERROR(IF(Table15[[#This Row],[Salary/Wages
Covered Period]]&gt;=100000,"N/A",IF(OR(Table15[[#This Row],[Salary/Wages
Covered Period]]/Table15[[#This Row],[Salary/Wages
Most Recent Quarter]]&gt;=0.75,Table15[[#This Row],[Salary/Wages
Most Recent Quarter]]=0),"No","Yes")),"N/A")</f>
        <v>N/A</v>
      </c>
      <c r="L164" s="83"/>
      <c r="M164" s="106"/>
      <c r="N164" s="106"/>
      <c r="O164" s="34" t="str">
        <f>IF(AND(Table15[[#This Row],[Salary/Wages
Feb. 15, 2020]]&lt;&gt;"",Table15[[#This Row],[Salary/Wages
Feb. 15 - Apr. 26, 2020]]&lt;&gt;"",Table15[[#This Row],[Reduced More Than 25%?]]="Yes"),IF(Table15[[#This Row],[Salary/Wages
Feb. 15 - Apr. 26, 2020]]&gt;=Table15[[#This Row],[Salary/Wages
Feb. 15, 2020]],"No","Yes"),"")</f>
        <v/>
      </c>
      <c r="P164" s="108"/>
      <c r="Q164">
        <f>IF(AND(Table15[[#This Row],[Reduction Occurred 
2/15-4/26?]]&lt;&gt;"No",Table15[[#This Row],[Salary/Wages on Dec. 31, 2020 or End of Covered Period]]&gt;=Table15[[#This Row],[Salary/Wages
Feb. 15, 2020]]),0,ROUND(Table15[[#This Row],[Salary/Wages
Most Recent Quarter]]*0.75,2)-Table15[[#This Row],[Salary/Wages
Covered Period]])</f>
        <v>0</v>
      </c>
    </row>
    <row r="165" spans="1:17" x14ac:dyDescent="0.3">
      <c r="A165" s="60"/>
      <c r="B165" s="32"/>
      <c r="C165" s="87"/>
      <c r="D165" s="103">
        <f>IF(AND(NOT(ISBLANK(Table15[[#This Row],[Employee''s Name]])),NOT(ISBLANK(Table15[[#This Row],[Cash Compensation]]))),IF(CoveredPeriod="","See Question 2",MIN(Table15[[#This Row],[Cash Compensation]],MaxSalary)),0)</f>
        <v>0</v>
      </c>
      <c r="E165" s="31"/>
      <c r="F16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5" s="96" t="str">
        <f>IFERROR(IF(Reduction="Yes",0,IF(Table15[[#This Row],[Employee''s Name]]&lt;&gt;"",IF(Table15[[#This Row],[Reduced More Than 25%?]]="No",0,IF(Table15[[#This Row],[Pay Method]]="Hourly",Q165*Table15[[#This Row],[Avg Hours Worked / Week
Most Recent Quarter]]*Weeks,IF(Table15[[#This Row],[Pay Method]]="Salary",Q165*Weeks/52,"Please Select Pay Method"))),"")),"")</f>
        <v/>
      </c>
      <c r="H165" s="32"/>
      <c r="I165" s="98" t="str">
        <f>IFERROR(IF(Table15[[#This Row],[Pay Method]]="Salary",Table15[[#This Row],[Adjusted Cash Compensation ($100,000 Limit)]]/Weeks*52,IF(Table15[[#This Row],[Pay Method]]="Hourly",Table15[[#This Row],[Adjusted Cash Compensation ($100,000 Limit)]]/Weeks/Table15[[#This Row],[Average Hours
Paid/Week]],"")),"")</f>
        <v/>
      </c>
      <c r="J165" s="98"/>
      <c r="K165" s="34" t="str">
        <f>IFERROR(IF(Table15[[#This Row],[Salary/Wages
Covered Period]]&gt;=100000,"N/A",IF(OR(Table15[[#This Row],[Salary/Wages
Covered Period]]/Table15[[#This Row],[Salary/Wages
Most Recent Quarter]]&gt;=0.75,Table15[[#This Row],[Salary/Wages
Most Recent Quarter]]=0),"No","Yes")),"N/A")</f>
        <v>N/A</v>
      </c>
      <c r="L165" s="83"/>
      <c r="M165" s="106"/>
      <c r="N165" s="106"/>
      <c r="O165" s="34" t="str">
        <f>IF(AND(Table15[[#This Row],[Salary/Wages
Feb. 15, 2020]]&lt;&gt;"",Table15[[#This Row],[Salary/Wages
Feb. 15 - Apr. 26, 2020]]&lt;&gt;"",Table15[[#This Row],[Reduced More Than 25%?]]="Yes"),IF(Table15[[#This Row],[Salary/Wages
Feb. 15 - Apr. 26, 2020]]&gt;=Table15[[#This Row],[Salary/Wages
Feb. 15, 2020]],"No","Yes"),"")</f>
        <v/>
      </c>
      <c r="P165" s="108"/>
      <c r="Q165">
        <f>IF(AND(Table15[[#This Row],[Reduction Occurred 
2/15-4/26?]]&lt;&gt;"No",Table15[[#This Row],[Salary/Wages on Dec. 31, 2020 or End of Covered Period]]&gt;=Table15[[#This Row],[Salary/Wages
Feb. 15, 2020]]),0,ROUND(Table15[[#This Row],[Salary/Wages
Most Recent Quarter]]*0.75,2)-Table15[[#This Row],[Salary/Wages
Covered Period]])</f>
        <v>0</v>
      </c>
    </row>
    <row r="166" spans="1:17" x14ac:dyDescent="0.3">
      <c r="A166" s="60"/>
      <c r="B166" s="32"/>
      <c r="C166" s="87"/>
      <c r="D166" s="103">
        <f>IF(AND(NOT(ISBLANK(Table15[[#This Row],[Employee''s Name]])),NOT(ISBLANK(Table15[[#This Row],[Cash Compensation]]))),IF(CoveredPeriod="","See Question 2",MIN(Table15[[#This Row],[Cash Compensation]],MaxSalary)),0)</f>
        <v>0</v>
      </c>
      <c r="E166" s="31"/>
      <c r="F16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6" s="96" t="str">
        <f>IFERROR(IF(Reduction="Yes",0,IF(Table15[[#This Row],[Employee''s Name]]&lt;&gt;"",IF(Table15[[#This Row],[Reduced More Than 25%?]]="No",0,IF(Table15[[#This Row],[Pay Method]]="Hourly",Q166*Table15[[#This Row],[Avg Hours Worked / Week
Most Recent Quarter]]*Weeks,IF(Table15[[#This Row],[Pay Method]]="Salary",Q166*Weeks/52,"Please Select Pay Method"))),"")),"")</f>
        <v/>
      </c>
      <c r="H166" s="32"/>
      <c r="I166" s="98" t="str">
        <f>IFERROR(IF(Table15[[#This Row],[Pay Method]]="Salary",Table15[[#This Row],[Adjusted Cash Compensation ($100,000 Limit)]]/Weeks*52,IF(Table15[[#This Row],[Pay Method]]="Hourly",Table15[[#This Row],[Adjusted Cash Compensation ($100,000 Limit)]]/Weeks/Table15[[#This Row],[Average Hours
Paid/Week]],"")),"")</f>
        <v/>
      </c>
      <c r="J166" s="98"/>
      <c r="K166" s="34" t="str">
        <f>IFERROR(IF(Table15[[#This Row],[Salary/Wages
Covered Period]]&gt;=100000,"N/A",IF(OR(Table15[[#This Row],[Salary/Wages
Covered Period]]/Table15[[#This Row],[Salary/Wages
Most Recent Quarter]]&gt;=0.75,Table15[[#This Row],[Salary/Wages
Most Recent Quarter]]=0),"No","Yes")),"N/A")</f>
        <v>N/A</v>
      </c>
      <c r="L166" s="83"/>
      <c r="M166" s="106"/>
      <c r="N166" s="106"/>
      <c r="O166" s="34" t="str">
        <f>IF(AND(Table15[[#This Row],[Salary/Wages
Feb. 15, 2020]]&lt;&gt;"",Table15[[#This Row],[Salary/Wages
Feb. 15 - Apr. 26, 2020]]&lt;&gt;"",Table15[[#This Row],[Reduced More Than 25%?]]="Yes"),IF(Table15[[#This Row],[Salary/Wages
Feb. 15 - Apr. 26, 2020]]&gt;=Table15[[#This Row],[Salary/Wages
Feb. 15, 2020]],"No","Yes"),"")</f>
        <v/>
      </c>
      <c r="P166" s="108"/>
      <c r="Q166">
        <f>IF(AND(Table15[[#This Row],[Reduction Occurred 
2/15-4/26?]]&lt;&gt;"No",Table15[[#This Row],[Salary/Wages on Dec. 31, 2020 or End of Covered Period]]&gt;=Table15[[#This Row],[Salary/Wages
Feb. 15, 2020]]),0,ROUND(Table15[[#This Row],[Salary/Wages
Most Recent Quarter]]*0.75,2)-Table15[[#This Row],[Salary/Wages
Covered Period]])</f>
        <v>0</v>
      </c>
    </row>
    <row r="167" spans="1:17" x14ac:dyDescent="0.3">
      <c r="A167" s="60"/>
      <c r="B167" s="32"/>
      <c r="C167" s="87"/>
      <c r="D167" s="103">
        <f>IF(AND(NOT(ISBLANK(Table15[[#This Row],[Employee''s Name]])),NOT(ISBLANK(Table15[[#This Row],[Cash Compensation]]))),IF(CoveredPeriod="","See Question 2",MIN(Table15[[#This Row],[Cash Compensation]],MaxSalary)),0)</f>
        <v>0</v>
      </c>
      <c r="E167" s="31"/>
      <c r="F16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7" s="96" t="str">
        <f>IFERROR(IF(Reduction="Yes",0,IF(Table15[[#This Row],[Employee''s Name]]&lt;&gt;"",IF(Table15[[#This Row],[Reduced More Than 25%?]]="No",0,IF(Table15[[#This Row],[Pay Method]]="Hourly",Q167*Table15[[#This Row],[Avg Hours Worked / Week
Most Recent Quarter]]*Weeks,IF(Table15[[#This Row],[Pay Method]]="Salary",Q167*Weeks/52,"Please Select Pay Method"))),"")),"")</f>
        <v/>
      </c>
      <c r="H167" s="32"/>
      <c r="I167" s="98" t="str">
        <f>IFERROR(IF(Table15[[#This Row],[Pay Method]]="Salary",Table15[[#This Row],[Adjusted Cash Compensation ($100,000 Limit)]]/Weeks*52,IF(Table15[[#This Row],[Pay Method]]="Hourly",Table15[[#This Row],[Adjusted Cash Compensation ($100,000 Limit)]]/Weeks/Table15[[#This Row],[Average Hours
Paid/Week]],"")),"")</f>
        <v/>
      </c>
      <c r="J167" s="98"/>
      <c r="K167" s="34" t="str">
        <f>IFERROR(IF(Table15[[#This Row],[Salary/Wages
Covered Period]]&gt;=100000,"N/A",IF(OR(Table15[[#This Row],[Salary/Wages
Covered Period]]/Table15[[#This Row],[Salary/Wages
Most Recent Quarter]]&gt;=0.75,Table15[[#This Row],[Salary/Wages
Most Recent Quarter]]=0),"No","Yes")),"N/A")</f>
        <v>N/A</v>
      </c>
      <c r="L167" s="83"/>
      <c r="M167" s="106"/>
      <c r="N167" s="106"/>
      <c r="O167" s="34" t="str">
        <f>IF(AND(Table15[[#This Row],[Salary/Wages
Feb. 15, 2020]]&lt;&gt;"",Table15[[#This Row],[Salary/Wages
Feb. 15 - Apr. 26, 2020]]&lt;&gt;"",Table15[[#This Row],[Reduced More Than 25%?]]="Yes"),IF(Table15[[#This Row],[Salary/Wages
Feb. 15 - Apr. 26, 2020]]&gt;=Table15[[#This Row],[Salary/Wages
Feb. 15, 2020]],"No","Yes"),"")</f>
        <v/>
      </c>
      <c r="P167" s="108"/>
      <c r="Q167">
        <f>IF(AND(Table15[[#This Row],[Reduction Occurred 
2/15-4/26?]]&lt;&gt;"No",Table15[[#This Row],[Salary/Wages on Dec. 31, 2020 or End of Covered Period]]&gt;=Table15[[#This Row],[Salary/Wages
Feb. 15, 2020]]),0,ROUND(Table15[[#This Row],[Salary/Wages
Most Recent Quarter]]*0.75,2)-Table15[[#This Row],[Salary/Wages
Covered Period]])</f>
        <v>0</v>
      </c>
    </row>
    <row r="168" spans="1:17" x14ac:dyDescent="0.3">
      <c r="A168" s="60"/>
      <c r="B168" s="32"/>
      <c r="C168" s="87"/>
      <c r="D168" s="103">
        <f>IF(AND(NOT(ISBLANK(Table15[[#This Row],[Employee''s Name]])),NOT(ISBLANK(Table15[[#This Row],[Cash Compensation]]))),IF(CoveredPeriod="","See Question 2",MIN(Table15[[#This Row],[Cash Compensation]],MaxSalary)),0)</f>
        <v>0</v>
      </c>
      <c r="E168" s="31"/>
      <c r="F16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8" s="96" t="str">
        <f>IFERROR(IF(Reduction="Yes",0,IF(Table15[[#This Row],[Employee''s Name]]&lt;&gt;"",IF(Table15[[#This Row],[Reduced More Than 25%?]]="No",0,IF(Table15[[#This Row],[Pay Method]]="Hourly",Q168*Table15[[#This Row],[Avg Hours Worked / Week
Most Recent Quarter]]*Weeks,IF(Table15[[#This Row],[Pay Method]]="Salary",Q168*Weeks/52,"Please Select Pay Method"))),"")),"")</f>
        <v/>
      </c>
      <c r="H168" s="32"/>
      <c r="I168" s="98" t="str">
        <f>IFERROR(IF(Table15[[#This Row],[Pay Method]]="Salary",Table15[[#This Row],[Adjusted Cash Compensation ($100,000 Limit)]]/Weeks*52,IF(Table15[[#This Row],[Pay Method]]="Hourly",Table15[[#This Row],[Adjusted Cash Compensation ($100,000 Limit)]]/Weeks/Table15[[#This Row],[Average Hours
Paid/Week]],"")),"")</f>
        <v/>
      </c>
      <c r="J168" s="98"/>
      <c r="K168" s="34" t="str">
        <f>IFERROR(IF(Table15[[#This Row],[Salary/Wages
Covered Period]]&gt;=100000,"N/A",IF(OR(Table15[[#This Row],[Salary/Wages
Covered Period]]/Table15[[#This Row],[Salary/Wages
Most Recent Quarter]]&gt;=0.75,Table15[[#This Row],[Salary/Wages
Most Recent Quarter]]=0),"No","Yes")),"N/A")</f>
        <v>N/A</v>
      </c>
      <c r="L168" s="83"/>
      <c r="M168" s="106"/>
      <c r="N168" s="106"/>
      <c r="O168" s="34" t="str">
        <f>IF(AND(Table15[[#This Row],[Salary/Wages
Feb. 15, 2020]]&lt;&gt;"",Table15[[#This Row],[Salary/Wages
Feb. 15 - Apr. 26, 2020]]&lt;&gt;"",Table15[[#This Row],[Reduced More Than 25%?]]="Yes"),IF(Table15[[#This Row],[Salary/Wages
Feb. 15 - Apr. 26, 2020]]&gt;=Table15[[#This Row],[Salary/Wages
Feb. 15, 2020]],"No","Yes"),"")</f>
        <v/>
      </c>
      <c r="P168" s="108"/>
      <c r="Q168">
        <f>IF(AND(Table15[[#This Row],[Reduction Occurred 
2/15-4/26?]]&lt;&gt;"No",Table15[[#This Row],[Salary/Wages on Dec. 31, 2020 or End of Covered Period]]&gt;=Table15[[#This Row],[Salary/Wages
Feb. 15, 2020]]),0,ROUND(Table15[[#This Row],[Salary/Wages
Most Recent Quarter]]*0.75,2)-Table15[[#This Row],[Salary/Wages
Covered Period]])</f>
        <v>0</v>
      </c>
    </row>
    <row r="169" spans="1:17" x14ac:dyDescent="0.3">
      <c r="A169" s="60"/>
      <c r="B169" s="32"/>
      <c r="C169" s="87"/>
      <c r="D169" s="103">
        <f>IF(AND(NOT(ISBLANK(Table15[[#This Row],[Employee''s Name]])),NOT(ISBLANK(Table15[[#This Row],[Cash Compensation]]))),IF(CoveredPeriod="","See Question 2",MIN(Table15[[#This Row],[Cash Compensation]],MaxSalary)),0)</f>
        <v>0</v>
      </c>
      <c r="E169" s="31"/>
      <c r="F16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69" s="96" t="str">
        <f>IFERROR(IF(Reduction="Yes",0,IF(Table15[[#This Row],[Employee''s Name]]&lt;&gt;"",IF(Table15[[#This Row],[Reduced More Than 25%?]]="No",0,IF(Table15[[#This Row],[Pay Method]]="Hourly",Q169*Table15[[#This Row],[Avg Hours Worked / Week
Most Recent Quarter]]*Weeks,IF(Table15[[#This Row],[Pay Method]]="Salary",Q169*Weeks/52,"Please Select Pay Method"))),"")),"")</f>
        <v/>
      </c>
      <c r="H169" s="32"/>
      <c r="I169" s="98" t="str">
        <f>IFERROR(IF(Table15[[#This Row],[Pay Method]]="Salary",Table15[[#This Row],[Adjusted Cash Compensation ($100,000 Limit)]]/Weeks*52,IF(Table15[[#This Row],[Pay Method]]="Hourly",Table15[[#This Row],[Adjusted Cash Compensation ($100,000 Limit)]]/Weeks/Table15[[#This Row],[Average Hours
Paid/Week]],"")),"")</f>
        <v/>
      </c>
      <c r="J169" s="98"/>
      <c r="K169" s="34" t="str">
        <f>IFERROR(IF(Table15[[#This Row],[Salary/Wages
Covered Period]]&gt;=100000,"N/A",IF(OR(Table15[[#This Row],[Salary/Wages
Covered Period]]/Table15[[#This Row],[Salary/Wages
Most Recent Quarter]]&gt;=0.75,Table15[[#This Row],[Salary/Wages
Most Recent Quarter]]=0),"No","Yes")),"N/A")</f>
        <v>N/A</v>
      </c>
      <c r="L169" s="83"/>
      <c r="M169" s="106"/>
      <c r="N169" s="106"/>
      <c r="O169" s="34" t="str">
        <f>IF(AND(Table15[[#This Row],[Salary/Wages
Feb. 15, 2020]]&lt;&gt;"",Table15[[#This Row],[Salary/Wages
Feb. 15 - Apr. 26, 2020]]&lt;&gt;"",Table15[[#This Row],[Reduced More Than 25%?]]="Yes"),IF(Table15[[#This Row],[Salary/Wages
Feb. 15 - Apr. 26, 2020]]&gt;=Table15[[#This Row],[Salary/Wages
Feb. 15, 2020]],"No","Yes"),"")</f>
        <v/>
      </c>
      <c r="P169" s="108"/>
      <c r="Q169">
        <f>IF(AND(Table15[[#This Row],[Reduction Occurred 
2/15-4/26?]]&lt;&gt;"No",Table15[[#This Row],[Salary/Wages on Dec. 31, 2020 or End of Covered Period]]&gt;=Table15[[#This Row],[Salary/Wages
Feb. 15, 2020]]),0,ROUND(Table15[[#This Row],[Salary/Wages
Most Recent Quarter]]*0.75,2)-Table15[[#This Row],[Salary/Wages
Covered Period]])</f>
        <v>0</v>
      </c>
    </row>
    <row r="170" spans="1:17" x14ac:dyDescent="0.3">
      <c r="A170" s="60"/>
      <c r="B170" s="32"/>
      <c r="C170" s="87"/>
      <c r="D170" s="103">
        <f>IF(AND(NOT(ISBLANK(Table15[[#This Row],[Employee''s Name]])),NOT(ISBLANK(Table15[[#This Row],[Cash Compensation]]))),IF(CoveredPeriod="","See Question 2",MIN(Table15[[#This Row],[Cash Compensation]],MaxSalary)),0)</f>
        <v>0</v>
      </c>
      <c r="E170" s="31"/>
      <c r="F17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0" s="96" t="str">
        <f>IFERROR(IF(Reduction="Yes",0,IF(Table15[[#This Row],[Employee''s Name]]&lt;&gt;"",IF(Table15[[#This Row],[Reduced More Than 25%?]]="No",0,IF(Table15[[#This Row],[Pay Method]]="Hourly",Q170*Table15[[#This Row],[Avg Hours Worked / Week
Most Recent Quarter]]*Weeks,IF(Table15[[#This Row],[Pay Method]]="Salary",Q170*Weeks/52,"Please Select Pay Method"))),"")),"")</f>
        <v/>
      </c>
      <c r="H170" s="32"/>
      <c r="I170" s="98" t="str">
        <f>IFERROR(IF(Table15[[#This Row],[Pay Method]]="Salary",Table15[[#This Row],[Adjusted Cash Compensation ($100,000 Limit)]]/Weeks*52,IF(Table15[[#This Row],[Pay Method]]="Hourly",Table15[[#This Row],[Adjusted Cash Compensation ($100,000 Limit)]]/Weeks/Table15[[#This Row],[Average Hours
Paid/Week]],"")),"")</f>
        <v/>
      </c>
      <c r="J170" s="98"/>
      <c r="K170" s="34" t="str">
        <f>IFERROR(IF(Table15[[#This Row],[Salary/Wages
Covered Period]]&gt;=100000,"N/A",IF(OR(Table15[[#This Row],[Salary/Wages
Covered Period]]/Table15[[#This Row],[Salary/Wages
Most Recent Quarter]]&gt;=0.75,Table15[[#This Row],[Salary/Wages
Most Recent Quarter]]=0),"No","Yes")),"N/A")</f>
        <v>N/A</v>
      </c>
      <c r="L170" s="83"/>
      <c r="M170" s="106"/>
      <c r="N170" s="106"/>
      <c r="O170" s="34" t="str">
        <f>IF(AND(Table15[[#This Row],[Salary/Wages
Feb. 15, 2020]]&lt;&gt;"",Table15[[#This Row],[Salary/Wages
Feb. 15 - Apr. 26, 2020]]&lt;&gt;"",Table15[[#This Row],[Reduced More Than 25%?]]="Yes"),IF(Table15[[#This Row],[Salary/Wages
Feb. 15 - Apr. 26, 2020]]&gt;=Table15[[#This Row],[Salary/Wages
Feb. 15, 2020]],"No","Yes"),"")</f>
        <v/>
      </c>
      <c r="P170" s="108"/>
      <c r="Q170">
        <f>IF(AND(Table15[[#This Row],[Reduction Occurred 
2/15-4/26?]]&lt;&gt;"No",Table15[[#This Row],[Salary/Wages on Dec. 31, 2020 or End of Covered Period]]&gt;=Table15[[#This Row],[Salary/Wages
Feb. 15, 2020]]),0,ROUND(Table15[[#This Row],[Salary/Wages
Most Recent Quarter]]*0.75,2)-Table15[[#This Row],[Salary/Wages
Covered Period]])</f>
        <v>0</v>
      </c>
    </row>
    <row r="171" spans="1:17" x14ac:dyDescent="0.3">
      <c r="A171" s="60"/>
      <c r="B171" s="32"/>
      <c r="C171" s="87"/>
      <c r="D171" s="103">
        <f>IF(AND(NOT(ISBLANK(Table15[[#This Row],[Employee''s Name]])),NOT(ISBLANK(Table15[[#This Row],[Cash Compensation]]))),IF(CoveredPeriod="","See Question 2",MIN(Table15[[#This Row],[Cash Compensation]],MaxSalary)),0)</f>
        <v>0</v>
      </c>
      <c r="E171" s="31"/>
      <c r="F17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1" s="96" t="str">
        <f>IFERROR(IF(Reduction="Yes",0,IF(Table15[[#This Row],[Employee''s Name]]&lt;&gt;"",IF(Table15[[#This Row],[Reduced More Than 25%?]]="No",0,IF(Table15[[#This Row],[Pay Method]]="Hourly",Q171*Table15[[#This Row],[Avg Hours Worked / Week
Most Recent Quarter]]*Weeks,IF(Table15[[#This Row],[Pay Method]]="Salary",Q171*Weeks/52,"Please Select Pay Method"))),"")),"")</f>
        <v/>
      </c>
      <c r="H171" s="32"/>
      <c r="I171" s="98" t="str">
        <f>IFERROR(IF(Table15[[#This Row],[Pay Method]]="Salary",Table15[[#This Row],[Adjusted Cash Compensation ($100,000 Limit)]]/Weeks*52,IF(Table15[[#This Row],[Pay Method]]="Hourly",Table15[[#This Row],[Adjusted Cash Compensation ($100,000 Limit)]]/Weeks/Table15[[#This Row],[Average Hours
Paid/Week]],"")),"")</f>
        <v/>
      </c>
      <c r="J171" s="98"/>
      <c r="K171" s="34" t="str">
        <f>IFERROR(IF(Table15[[#This Row],[Salary/Wages
Covered Period]]&gt;=100000,"N/A",IF(OR(Table15[[#This Row],[Salary/Wages
Covered Period]]/Table15[[#This Row],[Salary/Wages
Most Recent Quarter]]&gt;=0.75,Table15[[#This Row],[Salary/Wages
Most Recent Quarter]]=0),"No","Yes")),"N/A")</f>
        <v>N/A</v>
      </c>
      <c r="L171" s="83"/>
      <c r="M171" s="106"/>
      <c r="N171" s="106"/>
      <c r="O171" s="34" t="str">
        <f>IF(AND(Table15[[#This Row],[Salary/Wages
Feb. 15, 2020]]&lt;&gt;"",Table15[[#This Row],[Salary/Wages
Feb. 15 - Apr. 26, 2020]]&lt;&gt;"",Table15[[#This Row],[Reduced More Than 25%?]]="Yes"),IF(Table15[[#This Row],[Salary/Wages
Feb. 15 - Apr. 26, 2020]]&gt;=Table15[[#This Row],[Salary/Wages
Feb. 15, 2020]],"No","Yes"),"")</f>
        <v/>
      </c>
      <c r="P171" s="108"/>
      <c r="Q171">
        <f>IF(AND(Table15[[#This Row],[Reduction Occurred 
2/15-4/26?]]&lt;&gt;"No",Table15[[#This Row],[Salary/Wages on Dec. 31, 2020 or End of Covered Period]]&gt;=Table15[[#This Row],[Salary/Wages
Feb. 15, 2020]]),0,ROUND(Table15[[#This Row],[Salary/Wages
Most Recent Quarter]]*0.75,2)-Table15[[#This Row],[Salary/Wages
Covered Period]])</f>
        <v>0</v>
      </c>
    </row>
    <row r="172" spans="1:17" x14ac:dyDescent="0.3">
      <c r="A172" s="60"/>
      <c r="B172" s="32"/>
      <c r="C172" s="87"/>
      <c r="D172" s="103">
        <f>IF(AND(NOT(ISBLANK(Table15[[#This Row],[Employee''s Name]])),NOT(ISBLANK(Table15[[#This Row],[Cash Compensation]]))),IF(CoveredPeriod="","See Question 2",MIN(Table15[[#This Row],[Cash Compensation]],MaxSalary)),0)</f>
        <v>0</v>
      </c>
      <c r="E172" s="31"/>
      <c r="F17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2" s="96" t="str">
        <f>IFERROR(IF(Reduction="Yes",0,IF(Table15[[#This Row],[Employee''s Name]]&lt;&gt;"",IF(Table15[[#This Row],[Reduced More Than 25%?]]="No",0,IF(Table15[[#This Row],[Pay Method]]="Hourly",Q172*Table15[[#This Row],[Avg Hours Worked / Week
Most Recent Quarter]]*Weeks,IF(Table15[[#This Row],[Pay Method]]="Salary",Q172*Weeks/52,"Please Select Pay Method"))),"")),"")</f>
        <v/>
      </c>
      <c r="H172" s="32"/>
      <c r="I172" s="98" t="str">
        <f>IFERROR(IF(Table15[[#This Row],[Pay Method]]="Salary",Table15[[#This Row],[Adjusted Cash Compensation ($100,000 Limit)]]/Weeks*52,IF(Table15[[#This Row],[Pay Method]]="Hourly",Table15[[#This Row],[Adjusted Cash Compensation ($100,000 Limit)]]/Weeks/Table15[[#This Row],[Average Hours
Paid/Week]],"")),"")</f>
        <v/>
      </c>
      <c r="J172" s="98"/>
      <c r="K172" s="34" t="str">
        <f>IFERROR(IF(Table15[[#This Row],[Salary/Wages
Covered Period]]&gt;=100000,"N/A",IF(OR(Table15[[#This Row],[Salary/Wages
Covered Period]]/Table15[[#This Row],[Salary/Wages
Most Recent Quarter]]&gt;=0.75,Table15[[#This Row],[Salary/Wages
Most Recent Quarter]]=0),"No","Yes")),"N/A")</f>
        <v>N/A</v>
      </c>
      <c r="L172" s="83"/>
      <c r="M172" s="106"/>
      <c r="N172" s="106"/>
      <c r="O172" s="34" t="str">
        <f>IF(AND(Table15[[#This Row],[Salary/Wages
Feb. 15, 2020]]&lt;&gt;"",Table15[[#This Row],[Salary/Wages
Feb. 15 - Apr. 26, 2020]]&lt;&gt;"",Table15[[#This Row],[Reduced More Than 25%?]]="Yes"),IF(Table15[[#This Row],[Salary/Wages
Feb. 15 - Apr. 26, 2020]]&gt;=Table15[[#This Row],[Salary/Wages
Feb. 15, 2020]],"No","Yes"),"")</f>
        <v/>
      </c>
      <c r="P172" s="108"/>
      <c r="Q172">
        <f>IF(AND(Table15[[#This Row],[Reduction Occurred 
2/15-4/26?]]&lt;&gt;"No",Table15[[#This Row],[Salary/Wages on Dec. 31, 2020 or End of Covered Period]]&gt;=Table15[[#This Row],[Salary/Wages
Feb. 15, 2020]]),0,ROUND(Table15[[#This Row],[Salary/Wages
Most Recent Quarter]]*0.75,2)-Table15[[#This Row],[Salary/Wages
Covered Period]])</f>
        <v>0</v>
      </c>
    </row>
    <row r="173" spans="1:17" x14ac:dyDescent="0.3">
      <c r="A173" s="60"/>
      <c r="B173" s="32"/>
      <c r="C173" s="87"/>
      <c r="D173" s="103">
        <f>IF(AND(NOT(ISBLANK(Table15[[#This Row],[Employee''s Name]])),NOT(ISBLANK(Table15[[#This Row],[Cash Compensation]]))),IF(CoveredPeriod="","See Question 2",MIN(Table15[[#This Row],[Cash Compensation]],MaxSalary)),0)</f>
        <v>0</v>
      </c>
      <c r="E173" s="31"/>
      <c r="F17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3" s="96" t="str">
        <f>IFERROR(IF(Reduction="Yes",0,IF(Table15[[#This Row],[Employee''s Name]]&lt;&gt;"",IF(Table15[[#This Row],[Reduced More Than 25%?]]="No",0,IF(Table15[[#This Row],[Pay Method]]="Hourly",Q173*Table15[[#This Row],[Avg Hours Worked / Week
Most Recent Quarter]]*Weeks,IF(Table15[[#This Row],[Pay Method]]="Salary",Q173*Weeks/52,"Please Select Pay Method"))),"")),"")</f>
        <v/>
      </c>
      <c r="H173" s="32"/>
      <c r="I173" s="98" t="str">
        <f>IFERROR(IF(Table15[[#This Row],[Pay Method]]="Salary",Table15[[#This Row],[Adjusted Cash Compensation ($100,000 Limit)]]/Weeks*52,IF(Table15[[#This Row],[Pay Method]]="Hourly",Table15[[#This Row],[Adjusted Cash Compensation ($100,000 Limit)]]/Weeks/Table15[[#This Row],[Average Hours
Paid/Week]],"")),"")</f>
        <v/>
      </c>
      <c r="J173" s="98"/>
      <c r="K173" s="34" t="str">
        <f>IFERROR(IF(Table15[[#This Row],[Salary/Wages
Covered Period]]&gt;=100000,"N/A",IF(OR(Table15[[#This Row],[Salary/Wages
Covered Period]]/Table15[[#This Row],[Salary/Wages
Most Recent Quarter]]&gt;=0.75,Table15[[#This Row],[Salary/Wages
Most Recent Quarter]]=0),"No","Yes")),"N/A")</f>
        <v>N/A</v>
      </c>
      <c r="L173" s="83"/>
      <c r="M173" s="106"/>
      <c r="N173" s="106"/>
      <c r="O173" s="34" t="str">
        <f>IF(AND(Table15[[#This Row],[Salary/Wages
Feb. 15, 2020]]&lt;&gt;"",Table15[[#This Row],[Salary/Wages
Feb. 15 - Apr. 26, 2020]]&lt;&gt;"",Table15[[#This Row],[Reduced More Than 25%?]]="Yes"),IF(Table15[[#This Row],[Salary/Wages
Feb. 15 - Apr. 26, 2020]]&gt;=Table15[[#This Row],[Salary/Wages
Feb. 15, 2020]],"No","Yes"),"")</f>
        <v/>
      </c>
      <c r="P173" s="108"/>
      <c r="Q173">
        <f>IF(AND(Table15[[#This Row],[Reduction Occurred 
2/15-4/26?]]&lt;&gt;"No",Table15[[#This Row],[Salary/Wages on Dec. 31, 2020 or End of Covered Period]]&gt;=Table15[[#This Row],[Salary/Wages
Feb. 15, 2020]]),0,ROUND(Table15[[#This Row],[Salary/Wages
Most Recent Quarter]]*0.75,2)-Table15[[#This Row],[Salary/Wages
Covered Period]])</f>
        <v>0</v>
      </c>
    </row>
    <row r="174" spans="1:17" x14ac:dyDescent="0.3">
      <c r="A174" s="60"/>
      <c r="B174" s="32"/>
      <c r="C174" s="87"/>
      <c r="D174" s="103">
        <f>IF(AND(NOT(ISBLANK(Table15[[#This Row],[Employee''s Name]])),NOT(ISBLANK(Table15[[#This Row],[Cash Compensation]]))),IF(CoveredPeriod="","See Question 2",MIN(Table15[[#This Row],[Cash Compensation]],MaxSalary)),0)</f>
        <v>0</v>
      </c>
      <c r="E174" s="31"/>
      <c r="F17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4" s="96" t="str">
        <f>IFERROR(IF(Reduction="Yes",0,IF(Table15[[#This Row],[Employee''s Name]]&lt;&gt;"",IF(Table15[[#This Row],[Reduced More Than 25%?]]="No",0,IF(Table15[[#This Row],[Pay Method]]="Hourly",Q174*Table15[[#This Row],[Avg Hours Worked / Week
Most Recent Quarter]]*Weeks,IF(Table15[[#This Row],[Pay Method]]="Salary",Q174*Weeks/52,"Please Select Pay Method"))),"")),"")</f>
        <v/>
      </c>
      <c r="H174" s="32"/>
      <c r="I174" s="98" t="str">
        <f>IFERROR(IF(Table15[[#This Row],[Pay Method]]="Salary",Table15[[#This Row],[Adjusted Cash Compensation ($100,000 Limit)]]/Weeks*52,IF(Table15[[#This Row],[Pay Method]]="Hourly",Table15[[#This Row],[Adjusted Cash Compensation ($100,000 Limit)]]/Weeks/Table15[[#This Row],[Average Hours
Paid/Week]],"")),"")</f>
        <v/>
      </c>
      <c r="J174" s="98"/>
      <c r="K174" s="34" t="str">
        <f>IFERROR(IF(Table15[[#This Row],[Salary/Wages
Covered Period]]&gt;=100000,"N/A",IF(OR(Table15[[#This Row],[Salary/Wages
Covered Period]]/Table15[[#This Row],[Salary/Wages
Most Recent Quarter]]&gt;=0.75,Table15[[#This Row],[Salary/Wages
Most Recent Quarter]]=0),"No","Yes")),"N/A")</f>
        <v>N/A</v>
      </c>
      <c r="L174" s="83"/>
      <c r="M174" s="106"/>
      <c r="N174" s="106"/>
      <c r="O174" s="34" t="str">
        <f>IF(AND(Table15[[#This Row],[Salary/Wages
Feb. 15, 2020]]&lt;&gt;"",Table15[[#This Row],[Salary/Wages
Feb. 15 - Apr. 26, 2020]]&lt;&gt;"",Table15[[#This Row],[Reduced More Than 25%?]]="Yes"),IF(Table15[[#This Row],[Salary/Wages
Feb. 15 - Apr. 26, 2020]]&gt;=Table15[[#This Row],[Salary/Wages
Feb. 15, 2020]],"No","Yes"),"")</f>
        <v/>
      </c>
      <c r="P174" s="108"/>
      <c r="Q174">
        <f>IF(AND(Table15[[#This Row],[Reduction Occurred 
2/15-4/26?]]&lt;&gt;"No",Table15[[#This Row],[Salary/Wages on Dec. 31, 2020 or End of Covered Period]]&gt;=Table15[[#This Row],[Salary/Wages
Feb. 15, 2020]]),0,ROUND(Table15[[#This Row],[Salary/Wages
Most Recent Quarter]]*0.75,2)-Table15[[#This Row],[Salary/Wages
Covered Period]])</f>
        <v>0</v>
      </c>
    </row>
    <row r="175" spans="1:17" x14ac:dyDescent="0.3">
      <c r="A175" s="60"/>
      <c r="B175" s="32"/>
      <c r="C175" s="87"/>
      <c r="D175" s="103">
        <f>IF(AND(NOT(ISBLANK(Table15[[#This Row],[Employee''s Name]])),NOT(ISBLANK(Table15[[#This Row],[Cash Compensation]]))),IF(CoveredPeriod="","See Question 2",MIN(Table15[[#This Row],[Cash Compensation]],MaxSalary)),0)</f>
        <v>0</v>
      </c>
      <c r="E175" s="31"/>
      <c r="F17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5" s="96" t="str">
        <f>IFERROR(IF(Reduction="Yes",0,IF(Table15[[#This Row],[Employee''s Name]]&lt;&gt;"",IF(Table15[[#This Row],[Reduced More Than 25%?]]="No",0,IF(Table15[[#This Row],[Pay Method]]="Hourly",Q175*Table15[[#This Row],[Avg Hours Worked / Week
Most Recent Quarter]]*Weeks,IF(Table15[[#This Row],[Pay Method]]="Salary",Q175*Weeks/52,"Please Select Pay Method"))),"")),"")</f>
        <v/>
      </c>
      <c r="H175" s="32"/>
      <c r="I175" s="98" t="str">
        <f>IFERROR(IF(Table15[[#This Row],[Pay Method]]="Salary",Table15[[#This Row],[Adjusted Cash Compensation ($100,000 Limit)]]/Weeks*52,IF(Table15[[#This Row],[Pay Method]]="Hourly",Table15[[#This Row],[Adjusted Cash Compensation ($100,000 Limit)]]/Weeks/Table15[[#This Row],[Average Hours
Paid/Week]],"")),"")</f>
        <v/>
      </c>
      <c r="J175" s="98"/>
      <c r="K175" s="34" t="str">
        <f>IFERROR(IF(Table15[[#This Row],[Salary/Wages
Covered Period]]&gt;=100000,"N/A",IF(OR(Table15[[#This Row],[Salary/Wages
Covered Period]]/Table15[[#This Row],[Salary/Wages
Most Recent Quarter]]&gt;=0.75,Table15[[#This Row],[Salary/Wages
Most Recent Quarter]]=0),"No","Yes")),"N/A")</f>
        <v>N/A</v>
      </c>
      <c r="L175" s="83"/>
      <c r="M175" s="106"/>
      <c r="N175" s="106"/>
      <c r="O175" s="34" t="str">
        <f>IF(AND(Table15[[#This Row],[Salary/Wages
Feb. 15, 2020]]&lt;&gt;"",Table15[[#This Row],[Salary/Wages
Feb. 15 - Apr. 26, 2020]]&lt;&gt;"",Table15[[#This Row],[Reduced More Than 25%?]]="Yes"),IF(Table15[[#This Row],[Salary/Wages
Feb. 15 - Apr. 26, 2020]]&gt;=Table15[[#This Row],[Salary/Wages
Feb. 15, 2020]],"No","Yes"),"")</f>
        <v/>
      </c>
      <c r="P175" s="108"/>
      <c r="Q175">
        <f>IF(AND(Table15[[#This Row],[Reduction Occurred 
2/15-4/26?]]&lt;&gt;"No",Table15[[#This Row],[Salary/Wages on Dec. 31, 2020 or End of Covered Period]]&gt;=Table15[[#This Row],[Salary/Wages
Feb. 15, 2020]]),0,ROUND(Table15[[#This Row],[Salary/Wages
Most Recent Quarter]]*0.75,2)-Table15[[#This Row],[Salary/Wages
Covered Period]])</f>
        <v>0</v>
      </c>
    </row>
    <row r="176" spans="1:17" x14ac:dyDescent="0.3">
      <c r="A176" s="60"/>
      <c r="B176" s="32"/>
      <c r="C176" s="87"/>
      <c r="D176" s="103">
        <f>IF(AND(NOT(ISBLANK(Table15[[#This Row],[Employee''s Name]])),NOT(ISBLANK(Table15[[#This Row],[Cash Compensation]]))),IF(CoveredPeriod="","See Question 2",MIN(Table15[[#This Row],[Cash Compensation]],MaxSalary)),0)</f>
        <v>0</v>
      </c>
      <c r="E176" s="31"/>
      <c r="F17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6" s="96" t="str">
        <f>IFERROR(IF(Reduction="Yes",0,IF(Table15[[#This Row],[Employee''s Name]]&lt;&gt;"",IF(Table15[[#This Row],[Reduced More Than 25%?]]="No",0,IF(Table15[[#This Row],[Pay Method]]="Hourly",Q176*Table15[[#This Row],[Avg Hours Worked / Week
Most Recent Quarter]]*Weeks,IF(Table15[[#This Row],[Pay Method]]="Salary",Q176*Weeks/52,"Please Select Pay Method"))),"")),"")</f>
        <v/>
      </c>
      <c r="H176" s="32"/>
      <c r="I176" s="98" t="str">
        <f>IFERROR(IF(Table15[[#This Row],[Pay Method]]="Salary",Table15[[#This Row],[Adjusted Cash Compensation ($100,000 Limit)]]/Weeks*52,IF(Table15[[#This Row],[Pay Method]]="Hourly",Table15[[#This Row],[Adjusted Cash Compensation ($100,000 Limit)]]/Weeks/Table15[[#This Row],[Average Hours
Paid/Week]],"")),"")</f>
        <v/>
      </c>
      <c r="J176" s="98"/>
      <c r="K176" s="34" t="str">
        <f>IFERROR(IF(Table15[[#This Row],[Salary/Wages
Covered Period]]&gt;=100000,"N/A",IF(OR(Table15[[#This Row],[Salary/Wages
Covered Period]]/Table15[[#This Row],[Salary/Wages
Most Recent Quarter]]&gt;=0.75,Table15[[#This Row],[Salary/Wages
Most Recent Quarter]]=0),"No","Yes")),"N/A")</f>
        <v>N/A</v>
      </c>
      <c r="L176" s="83"/>
      <c r="M176" s="106"/>
      <c r="N176" s="106"/>
      <c r="O176" s="34" t="str">
        <f>IF(AND(Table15[[#This Row],[Salary/Wages
Feb. 15, 2020]]&lt;&gt;"",Table15[[#This Row],[Salary/Wages
Feb. 15 - Apr. 26, 2020]]&lt;&gt;"",Table15[[#This Row],[Reduced More Than 25%?]]="Yes"),IF(Table15[[#This Row],[Salary/Wages
Feb. 15 - Apr. 26, 2020]]&gt;=Table15[[#This Row],[Salary/Wages
Feb. 15, 2020]],"No","Yes"),"")</f>
        <v/>
      </c>
      <c r="P176" s="108"/>
      <c r="Q176">
        <f>IF(AND(Table15[[#This Row],[Reduction Occurred 
2/15-4/26?]]&lt;&gt;"No",Table15[[#This Row],[Salary/Wages on Dec. 31, 2020 or End of Covered Period]]&gt;=Table15[[#This Row],[Salary/Wages
Feb. 15, 2020]]),0,ROUND(Table15[[#This Row],[Salary/Wages
Most Recent Quarter]]*0.75,2)-Table15[[#This Row],[Salary/Wages
Covered Period]])</f>
        <v>0</v>
      </c>
    </row>
    <row r="177" spans="1:17" x14ac:dyDescent="0.3">
      <c r="A177" s="60"/>
      <c r="B177" s="32"/>
      <c r="C177" s="87"/>
      <c r="D177" s="103">
        <f>IF(AND(NOT(ISBLANK(Table15[[#This Row],[Employee''s Name]])),NOT(ISBLANK(Table15[[#This Row],[Cash Compensation]]))),IF(CoveredPeriod="","See Question 2",MIN(Table15[[#This Row],[Cash Compensation]],MaxSalary)),0)</f>
        <v>0</v>
      </c>
      <c r="E177" s="31"/>
      <c r="F17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7" s="96" t="str">
        <f>IFERROR(IF(Reduction="Yes",0,IF(Table15[[#This Row],[Employee''s Name]]&lt;&gt;"",IF(Table15[[#This Row],[Reduced More Than 25%?]]="No",0,IF(Table15[[#This Row],[Pay Method]]="Hourly",Q177*Table15[[#This Row],[Avg Hours Worked / Week
Most Recent Quarter]]*Weeks,IF(Table15[[#This Row],[Pay Method]]="Salary",Q177*Weeks/52,"Please Select Pay Method"))),"")),"")</f>
        <v/>
      </c>
      <c r="H177" s="32"/>
      <c r="I177" s="98" t="str">
        <f>IFERROR(IF(Table15[[#This Row],[Pay Method]]="Salary",Table15[[#This Row],[Adjusted Cash Compensation ($100,000 Limit)]]/Weeks*52,IF(Table15[[#This Row],[Pay Method]]="Hourly",Table15[[#This Row],[Adjusted Cash Compensation ($100,000 Limit)]]/Weeks/Table15[[#This Row],[Average Hours
Paid/Week]],"")),"")</f>
        <v/>
      </c>
      <c r="J177" s="98"/>
      <c r="K177" s="34" t="str">
        <f>IFERROR(IF(Table15[[#This Row],[Salary/Wages
Covered Period]]&gt;=100000,"N/A",IF(OR(Table15[[#This Row],[Salary/Wages
Covered Period]]/Table15[[#This Row],[Salary/Wages
Most Recent Quarter]]&gt;=0.75,Table15[[#This Row],[Salary/Wages
Most Recent Quarter]]=0),"No","Yes")),"N/A")</f>
        <v>N/A</v>
      </c>
      <c r="L177" s="83"/>
      <c r="M177" s="106"/>
      <c r="N177" s="106"/>
      <c r="O177" s="34" t="str">
        <f>IF(AND(Table15[[#This Row],[Salary/Wages
Feb. 15, 2020]]&lt;&gt;"",Table15[[#This Row],[Salary/Wages
Feb. 15 - Apr. 26, 2020]]&lt;&gt;"",Table15[[#This Row],[Reduced More Than 25%?]]="Yes"),IF(Table15[[#This Row],[Salary/Wages
Feb. 15 - Apr. 26, 2020]]&gt;=Table15[[#This Row],[Salary/Wages
Feb. 15, 2020]],"No","Yes"),"")</f>
        <v/>
      </c>
      <c r="P177" s="108"/>
      <c r="Q177">
        <f>IF(AND(Table15[[#This Row],[Reduction Occurred 
2/15-4/26?]]&lt;&gt;"No",Table15[[#This Row],[Salary/Wages on Dec. 31, 2020 or End of Covered Period]]&gt;=Table15[[#This Row],[Salary/Wages
Feb. 15, 2020]]),0,ROUND(Table15[[#This Row],[Salary/Wages
Most Recent Quarter]]*0.75,2)-Table15[[#This Row],[Salary/Wages
Covered Period]])</f>
        <v>0</v>
      </c>
    </row>
    <row r="178" spans="1:17" x14ac:dyDescent="0.3">
      <c r="A178" s="60"/>
      <c r="B178" s="32"/>
      <c r="C178" s="87"/>
      <c r="D178" s="103">
        <f>IF(AND(NOT(ISBLANK(Table15[[#This Row],[Employee''s Name]])),NOT(ISBLANK(Table15[[#This Row],[Cash Compensation]]))),IF(CoveredPeriod="","See Question 2",MIN(Table15[[#This Row],[Cash Compensation]],MaxSalary)),0)</f>
        <v>0</v>
      </c>
      <c r="E178" s="31"/>
      <c r="F17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8" s="96" t="str">
        <f>IFERROR(IF(Reduction="Yes",0,IF(Table15[[#This Row],[Employee''s Name]]&lt;&gt;"",IF(Table15[[#This Row],[Reduced More Than 25%?]]="No",0,IF(Table15[[#This Row],[Pay Method]]="Hourly",Q178*Table15[[#This Row],[Avg Hours Worked / Week
Most Recent Quarter]]*Weeks,IF(Table15[[#This Row],[Pay Method]]="Salary",Q178*Weeks/52,"Please Select Pay Method"))),"")),"")</f>
        <v/>
      </c>
      <c r="H178" s="32"/>
      <c r="I178" s="98" t="str">
        <f>IFERROR(IF(Table15[[#This Row],[Pay Method]]="Salary",Table15[[#This Row],[Adjusted Cash Compensation ($100,000 Limit)]]/Weeks*52,IF(Table15[[#This Row],[Pay Method]]="Hourly",Table15[[#This Row],[Adjusted Cash Compensation ($100,000 Limit)]]/Weeks/Table15[[#This Row],[Average Hours
Paid/Week]],"")),"")</f>
        <v/>
      </c>
      <c r="J178" s="98"/>
      <c r="K178" s="34" t="str">
        <f>IFERROR(IF(Table15[[#This Row],[Salary/Wages
Covered Period]]&gt;=100000,"N/A",IF(OR(Table15[[#This Row],[Salary/Wages
Covered Period]]/Table15[[#This Row],[Salary/Wages
Most Recent Quarter]]&gt;=0.75,Table15[[#This Row],[Salary/Wages
Most Recent Quarter]]=0),"No","Yes")),"N/A")</f>
        <v>N/A</v>
      </c>
      <c r="L178" s="83"/>
      <c r="M178" s="106"/>
      <c r="N178" s="106"/>
      <c r="O178" s="34" t="str">
        <f>IF(AND(Table15[[#This Row],[Salary/Wages
Feb. 15, 2020]]&lt;&gt;"",Table15[[#This Row],[Salary/Wages
Feb. 15 - Apr. 26, 2020]]&lt;&gt;"",Table15[[#This Row],[Reduced More Than 25%?]]="Yes"),IF(Table15[[#This Row],[Salary/Wages
Feb. 15 - Apr. 26, 2020]]&gt;=Table15[[#This Row],[Salary/Wages
Feb. 15, 2020]],"No","Yes"),"")</f>
        <v/>
      </c>
      <c r="P178" s="108"/>
      <c r="Q178">
        <f>IF(AND(Table15[[#This Row],[Reduction Occurred 
2/15-4/26?]]&lt;&gt;"No",Table15[[#This Row],[Salary/Wages on Dec. 31, 2020 or End of Covered Period]]&gt;=Table15[[#This Row],[Salary/Wages
Feb. 15, 2020]]),0,ROUND(Table15[[#This Row],[Salary/Wages
Most Recent Quarter]]*0.75,2)-Table15[[#This Row],[Salary/Wages
Covered Period]])</f>
        <v>0</v>
      </c>
    </row>
    <row r="179" spans="1:17" x14ac:dyDescent="0.3">
      <c r="A179" s="60"/>
      <c r="B179" s="32"/>
      <c r="C179" s="87"/>
      <c r="D179" s="103">
        <f>IF(AND(NOT(ISBLANK(Table15[[#This Row],[Employee''s Name]])),NOT(ISBLANK(Table15[[#This Row],[Cash Compensation]]))),IF(CoveredPeriod="","See Question 2",MIN(Table15[[#This Row],[Cash Compensation]],MaxSalary)),0)</f>
        <v>0</v>
      </c>
      <c r="E179" s="31"/>
      <c r="F17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79" s="96" t="str">
        <f>IFERROR(IF(Reduction="Yes",0,IF(Table15[[#This Row],[Employee''s Name]]&lt;&gt;"",IF(Table15[[#This Row],[Reduced More Than 25%?]]="No",0,IF(Table15[[#This Row],[Pay Method]]="Hourly",Q179*Table15[[#This Row],[Avg Hours Worked / Week
Most Recent Quarter]]*Weeks,IF(Table15[[#This Row],[Pay Method]]="Salary",Q179*Weeks/52,"Please Select Pay Method"))),"")),"")</f>
        <v/>
      </c>
      <c r="H179" s="32"/>
      <c r="I179" s="98" t="str">
        <f>IFERROR(IF(Table15[[#This Row],[Pay Method]]="Salary",Table15[[#This Row],[Adjusted Cash Compensation ($100,000 Limit)]]/Weeks*52,IF(Table15[[#This Row],[Pay Method]]="Hourly",Table15[[#This Row],[Adjusted Cash Compensation ($100,000 Limit)]]/Weeks/Table15[[#This Row],[Average Hours
Paid/Week]],"")),"")</f>
        <v/>
      </c>
      <c r="J179" s="98"/>
      <c r="K179" s="34" t="str">
        <f>IFERROR(IF(Table15[[#This Row],[Salary/Wages
Covered Period]]&gt;=100000,"N/A",IF(OR(Table15[[#This Row],[Salary/Wages
Covered Period]]/Table15[[#This Row],[Salary/Wages
Most Recent Quarter]]&gt;=0.75,Table15[[#This Row],[Salary/Wages
Most Recent Quarter]]=0),"No","Yes")),"N/A")</f>
        <v>N/A</v>
      </c>
      <c r="L179" s="83"/>
      <c r="M179" s="106"/>
      <c r="N179" s="106"/>
      <c r="O179" s="34" t="str">
        <f>IF(AND(Table15[[#This Row],[Salary/Wages
Feb. 15, 2020]]&lt;&gt;"",Table15[[#This Row],[Salary/Wages
Feb. 15 - Apr. 26, 2020]]&lt;&gt;"",Table15[[#This Row],[Reduced More Than 25%?]]="Yes"),IF(Table15[[#This Row],[Salary/Wages
Feb. 15 - Apr. 26, 2020]]&gt;=Table15[[#This Row],[Salary/Wages
Feb. 15, 2020]],"No","Yes"),"")</f>
        <v/>
      </c>
      <c r="P179" s="108"/>
      <c r="Q179">
        <f>IF(AND(Table15[[#This Row],[Reduction Occurred 
2/15-4/26?]]&lt;&gt;"No",Table15[[#This Row],[Salary/Wages on Dec. 31, 2020 or End of Covered Period]]&gt;=Table15[[#This Row],[Salary/Wages
Feb. 15, 2020]]),0,ROUND(Table15[[#This Row],[Salary/Wages
Most Recent Quarter]]*0.75,2)-Table15[[#This Row],[Salary/Wages
Covered Period]])</f>
        <v>0</v>
      </c>
    </row>
    <row r="180" spans="1:17" x14ac:dyDescent="0.3">
      <c r="A180" s="60"/>
      <c r="B180" s="32"/>
      <c r="C180" s="87"/>
      <c r="D180" s="103">
        <f>IF(AND(NOT(ISBLANK(Table15[[#This Row],[Employee''s Name]])),NOT(ISBLANK(Table15[[#This Row],[Cash Compensation]]))),IF(CoveredPeriod="","See Question 2",MIN(Table15[[#This Row],[Cash Compensation]],MaxSalary)),0)</f>
        <v>0</v>
      </c>
      <c r="E180" s="31"/>
      <c r="F18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0" s="96" t="str">
        <f>IFERROR(IF(Reduction="Yes",0,IF(Table15[[#This Row],[Employee''s Name]]&lt;&gt;"",IF(Table15[[#This Row],[Reduced More Than 25%?]]="No",0,IF(Table15[[#This Row],[Pay Method]]="Hourly",Q180*Table15[[#This Row],[Avg Hours Worked / Week
Most Recent Quarter]]*Weeks,IF(Table15[[#This Row],[Pay Method]]="Salary",Q180*Weeks/52,"Please Select Pay Method"))),"")),"")</f>
        <v/>
      </c>
      <c r="H180" s="32"/>
      <c r="I180" s="98" t="str">
        <f>IFERROR(IF(Table15[[#This Row],[Pay Method]]="Salary",Table15[[#This Row],[Adjusted Cash Compensation ($100,000 Limit)]]/Weeks*52,IF(Table15[[#This Row],[Pay Method]]="Hourly",Table15[[#This Row],[Adjusted Cash Compensation ($100,000 Limit)]]/Weeks/Table15[[#This Row],[Average Hours
Paid/Week]],"")),"")</f>
        <v/>
      </c>
      <c r="J180" s="98"/>
      <c r="K180" s="34" t="str">
        <f>IFERROR(IF(Table15[[#This Row],[Salary/Wages
Covered Period]]&gt;=100000,"N/A",IF(OR(Table15[[#This Row],[Salary/Wages
Covered Period]]/Table15[[#This Row],[Salary/Wages
Most Recent Quarter]]&gt;=0.75,Table15[[#This Row],[Salary/Wages
Most Recent Quarter]]=0),"No","Yes")),"N/A")</f>
        <v>N/A</v>
      </c>
      <c r="L180" s="83"/>
      <c r="M180" s="106"/>
      <c r="N180" s="106"/>
      <c r="O180" s="34" t="str">
        <f>IF(AND(Table15[[#This Row],[Salary/Wages
Feb. 15, 2020]]&lt;&gt;"",Table15[[#This Row],[Salary/Wages
Feb. 15 - Apr. 26, 2020]]&lt;&gt;"",Table15[[#This Row],[Reduced More Than 25%?]]="Yes"),IF(Table15[[#This Row],[Salary/Wages
Feb. 15 - Apr. 26, 2020]]&gt;=Table15[[#This Row],[Salary/Wages
Feb. 15, 2020]],"No","Yes"),"")</f>
        <v/>
      </c>
      <c r="P180" s="108"/>
      <c r="Q180">
        <f>IF(AND(Table15[[#This Row],[Reduction Occurred 
2/15-4/26?]]&lt;&gt;"No",Table15[[#This Row],[Salary/Wages on Dec. 31, 2020 or End of Covered Period]]&gt;=Table15[[#This Row],[Salary/Wages
Feb. 15, 2020]]),0,ROUND(Table15[[#This Row],[Salary/Wages
Most Recent Quarter]]*0.75,2)-Table15[[#This Row],[Salary/Wages
Covered Period]])</f>
        <v>0</v>
      </c>
    </row>
    <row r="181" spans="1:17" x14ac:dyDescent="0.3">
      <c r="A181" s="60"/>
      <c r="B181" s="32"/>
      <c r="C181" s="87"/>
      <c r="D181" s="103">
        <f>IF(AND(NOT(ISBLANK(Table15[[#This Row],[Employee''s Name]])),NOT(ISBLANK(Table15[[#This Row],[Cash Compensation]]))),IF(CoveredPeriod="","See Question 2",MIN(Table15[[#This Row],[Cash Compensation]],MaxSalary)),0)</f>
        <v>0</v>
      </c>
      <c r="E181" s="31"/>
      <c r="F18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1" s="96" t="str">
        <f>IFERROR(IF(Reduction="Yes",0,IF(Table15[[#This Row],[Employee''s Name]]&lt;&gt;"",IF(Table15[[#This Row],[Reduced More Than 25%?]]="No",0,IF(Table15[[#This Row],[Pay Method]]="Hourly",Q181*Table15[[#This Row],[Avg Hours Worked / Week
Most Recent Quarter]]*Weeks,IF(Table15[[#This Row],[Pay Method]]="Salary",Q181*Weeks/52,"Please Select Pay Method"))),"")),"")</f>
        <v/>
      </c>
      <c r="H181" s="32"/>
      <c r="I181" s="98" t="str">
        <f>IFERROR(IF(Table15[[#This Row],[Pay Method]]="Salary",Table15[[#This Row],[Adjusted Cash Compensation ($100,000 Limit)]]/Weeks*52,IF(Table15[[#This Row],[Pay Method]]="Hourly",Table15[[#This Row],[Adjusted Cash Compensation ($100,000 Limit)]]/Weeks/Table15[[#This Row],[Average Hours
Paid/Week]],"")),"")</f>
        <v/>
      </c>
      <c r="J181" s="98"/>
      <c r="K181" s="34" t="str">
        <f>IFERROR(IF(Table15[[#This Row],[Salary/Wages
Covered Period]]&gt;=100000,"N/A",IF(OR(Table15[[#This Row],[Salary/Wages
Covered Period]]/Table15[[#This Row],[Salary/Wages
Most Recent Quarter]]&gt;=0.75,Table15[[#This Row],[Salary/Wages
Most Recent Quarter]]=0),"No","Yes")),"N/A")</f>
        <v>N/A</v>
      </c>
      <c r="L181" s="83"/>
      <c r="M181" s="106"/>
      <c r="N181" s="106"/>
      <c r="O181" s="34" t="str">
        <f>IF(AND(Table15[[#This Row],[Salary/Wages
Feb. 15, 2020]]&lt;&gt;"",Table15[[#This Row],[Salary/Wages
Feb. 15 - Apr. 26, 2020]]&lt;&gt;"",Table15[[#This Row],[Reduced More Than 25%?]]="Yes"),IF(Table15[[#This Row],[Salary/Wages
Feb. 15 - Apr. 26, 2020]]&gt;=Table15[[#This Row],[Salary/Wages
Feb. 15, 2020]],"No","Yes"),"")</f>
        <v/>
      </c>
      <c r="P181" s="108"/>
      <c r="Q181">
        <f>IF(AND(Table15[[#This Row],[Reduction Occurred 
2/15-4/26?]]&lt;&gt;"No",Table15[[#This Row],[Salary/Wages on Dec. 31, 2020 or End of Covered Period]]&gt;=Table15[[#This Row],[Salary/Wages
Feb. 15, 2020]]),0,ROUND(Table15[[#This Row],[Salary/Wages
Most Recent Quarter]]*0.75,2)-Table15[[#This Row],[Salary/Wages
Covered Period]])</f>
        <v>0</v>
      </c>
    </row>
    <row r="182" spans="1:17" x14ac:dyDescent="0.3">
      <c r="A182" s="60"/>
      <c r="B182" s="32"/>
      <c r="C182" s="87"/>
      <c r="D182" s="103">
        <f>IF(AND(NOT(ISBLANK(Table15[[#This Row],[Employee''s Name]])),NOT(ISBLANK(Table15[[#This Row],[Cash Compensation]]))),IF(CoveredPeriod="","See Question 2",MIN(Table15[[#This Row],[Cash Compensation]],MaxSalary)),0)</f>
        <v>0</v>
      </c>
      <c r="E182" s="31"/>
      <c r="F18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2" s="96" t="str">
        <f>IFERROR(IF(Reduction="Yes",0,IF(Table15[[#This Row],[Employee''s Name]]&lt;&gt;"",IF(Table15[[#This Row],[Reduced More Than 25%?]]="No",0,IF(Table15[[#This Row],[Pay Method]]="Hourly",Q182*Table15[[#This Row],[Avg Hours Worked / Week
Most Recent Quarter]]*Weeks,IF(Table15[[#This Row],[Pay Method]]="Salary",Q182*Weeks/52,"Please Select Pay Method"))),"")),"")</f>
        <v/>
      </c>
      <c r="H182" s="32"/>
      <c r="I182" s="98" t="str">
        <f>IFERROR(IF(Table15[[#This Row],[Pay Method]]="Salary",Table15[[#This Row],[Adjusted Cash Compensation ($100,000 Limit)]]/Weeks*52,IF(Table15[[#This Row],[Pay Method]]="Hourly",Table15[[#This Row],[Adjusted Cash Compensation ($100,000 Limit)]]/Weeks/Table15[[#This Row],[Average Hours
Paid/Week]],"")),"")</f>
        <v/>
      </c>
      <c r="J182" s="98"/>
      <c r="K182" s="34" t="str">
        <f>IFERROR(IF(Table15[[#This Row],[Salary/Wages
Covered Period]]&gt;=100000,"N/A",IF(OR(Table15[[#This Row],[Salary/Wages
Covered Period]]/Table15[[#This Row],[Salary/Wages
Most Recent Quarter]]&gt;=0.75,Table15[[#This Row],[Salary/Wages
Most Recent Quarter]]=0),"No","Yes")),"N/A")</f>
        <v>N/A</v>
      </c>
      <c r="L182" s="83"/>
      <c r="M182" s="106"/>
      <c r="N182" s="106"/>
      <c r="O182" s="34" t="str">
        <f>IF(AND(Table15[[#This Row],[Salary/Wages
Feb. 15, 2020]]&lt;&gt;"",Table15[[#This Row],[Salary/Wages
Feb. 15 - Apr. 26, 2020]]&lt;&gt;"",Table15[[#This Row],[Reduced More Than 25%?]]="Yes"),IF(Table15[[#This Row],[Salary/Wages
Feb. 15 - Apr. 26, 2020]]&gt;=Table15[[#This Row],[Salary/Wages
Feb. 15, 2020]],"No","Yes"),"")</f>
        <v/>
      </c>
      <c r="P182" s="108"/>
      <c r="Q182">
        <f>IF(AND(Table15[[#This Row],[Reduction Occurred 
2/15-4/26?]]&lt;&gt;"No",Table15[[#This Row],[Salary/Wages on Dec. 31, 2020 or End of Covered Period]]&gt;=Table15[[#This Row],[Salary/Wages
Feb. 15, 2020]]),0,ROUND(Table15[[#This Row],[Salary/Wages
Most Recent Quarter]]*0.75,2)-Table15[[#This Row],[Salary/Wages
Covered Period]])</f>
        <v>0</v>
      </c>
    </row>
    <row r="183" spans="1:17" x14ac:dyDescent="0.3">
      <c r="A183" s="60"/>
      <c r="B183" s="32"/>
      <c r="C183" s="87"/>
      <c r="D183" s="103">
        <f>IF(AND(NOT(ISBLANK(Table15[[#This Row],[Employee''s Name]])),NOT(ISBLANK(Table15[[#This Row],[Cash Compensation]]))),IF(CoveredPeriod="","See Question 2",MIN(Table15[[#This Row],[Cash Compensation]],MaxSalary)),0)</f>
        <v>0</v>
      </c>
      <c r="E183" s="31"/>
      <c r="F18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3" s="96" t="str">
        <f>IFERROR(IF(Reduction="Yes",0,IF(Table15[[#This Row],[Employee''s Name]]&lt;&gt;"",IF(Table15[[#This Row],[Reduced More Than 25%?]]="No",0,IF(Table15[[#This Row],[Pay Method]]="Hourly",Q183*Table15[[#This Row],[Avg Hours Worked / Week
Most Recent Quarter]]*Weeks,IF(Table15[[#This Row],[Pay Method]]="Salary",Q183*Weeks/52,"Please Select Pay Method"))),"")),"")</f>
        <v/>
      </c>
      <c r="H183" s="32"/>
      <c r="I183" s="98" t="str">
        <f>IFERROR(IF(Table15[[#This Row],[Pay Method]]="Salary",Table15[[#This Row],[Adjusted Cash Compensation ($100,000 Limit)]]/Weeks*52,IF(Table15[[#This Row],[Pay Method]]="Hourly",Table15[[#This Row],[Adjusted Cash Compensation ($100,000 Limit)]]/Weeks/Table15[[#This Row],[Average Hours
Paid/Week]],"")),"")</f>
        <v/>
      </c>
      <c r="J183" s="98"/>
      <c r="K183" s="34" t="str">
        <f>IFERROR(IF(Table15[[#This Row],[Salary/Wages
Covered Period]]&gt;=100000,"N/A",IF(OR(Table15[[#This Row],[Salary/Wages
Covered Period]]/Table15[[#This Row],[Salary/Wages
Most Recent Quarter]]&gt;=0.75,Table15[[#This Row],[Salary/Wages
Most Recent Quarter]]=0),"No","Yes")),"N/A")</f>
        <v>N/A</v>
      </c>
      <c r="L183" s="83"/>
      <c r="M183" s="106"/>
      <c r="N183" s="106"/>
      <c r="O183" s="34" t="str">
        <f>IF(AND(Table15[[#This Row],[Salary/Wages
Feb. 15, 2020]]&lt;&gt;"",Table15[[#This Row],[Salary/Wages
Feb. 15 - Apr. 26, 2020]]&lt;&gt;"",Table15[[#This Row],[Reduced More Than 25%?]]="Yes"),IF(Table15[[#This Row],[Salary/Wages
Feb. 15 - Apr. 26, 2020]]&gt;=Table15[[#This Row],[Salary/Wages
Feb. 15, 2020]],"No","Yes"),"")</f>
        <v/>
      </c>
      <c r="P183" s="108"/>
      <c r="Q183">
        <f>IF(AND(Table15[[#This Row],[Reduction Occurred 
2/15-4/26?]]&lt;&gt;"No",Table15[[#This Row],[Salary/Wages on Dec. 31, 2020 or End of Covered Period]]&gt;=Table15[[#This Row],[Salary/Wages
Feb. 15, 2020]]),0,ROUND(Table15[[#This Row],[Salary/Wages
Most Recent Quarter]]*0.75,2)-Table15[[#This Row],[Salary/Wages
Covered Period]])</f>
        <v>0</v>
      </c>
    </row>
    <row r="184" spans="1:17" x14ac:dyDescent="0.3">
      <c r="A184" s="60"/>
      <c r="B184" s="32"/>
      <c r="C184" s="87"/>
      <c r="D184" s="103">
        <f>IF(AND(NOT(ISBLANK(Table15[[#This Row],[Employee''s Name]])),NOT(ISBLANK(Table15[[#This Row],[Cash Compensation]]))),IF(CoveredPeriod="","See Question 2",MIN(Table15[[#This Row],[Cash Compensation]],MaxSalary)),0)</f>
        <v>0</v>
      </c>
      <c r="E184" s="31"/>
      <c r="F18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4" s="96" t="str">
        <f>IFERROR(IF(Reduction="Yes",0,IF(Table15[[#This Row],[Employee''s Name]]&lt;&gt;"",IF(Table15[[#This Row],[Reduced More Than 25%?]]="No",0,IF(Table15[[#This Row],[Pay Method]]="Hourly",Q184*Table15[[#This Row],[Avg Hours Worked / Week
Most Recent Quarter]]*Weeks,IF(Table15[[#This Row],[Pay Method]]="Salary",Q184*Weeks/52,"Please Select Pay Method"))),"")),"")</f>
        <v/>
      </c>
      <c r="H184" s="32"/>
      <c r="I184" s="98" t="str">
        <f>IFERROR(IF(Table15[[#This Row],[Pay Method]]="Salary",Table15[[#This Row],[Adjusted Cash Compensation ($100,000 Limit)]]/Weeks*52,IF(Table15[[#This Row],[Pay Method]]="Hourly",Table15[[#This Row],[Adjusted Cash Compensation ($100,000 Limit)]]/Weeks/Table15[[#This Row],[Average Hours
Paid/Week]],"")),"")</f>
        <v/>
      </c>
      <c r="J184" s="98"/>
      <c r="K184" s="34" t="str">
        <f>IFERROR(IF(Table15[[#This Row],[Salary/Wages
Covered Period]]&gt;=100000,"N/A",IF(OR(Table15[[#This Row],[Salary/Wages
Covered Period]]/Table15[[#This Row],[Salary/Wages
Most Recent Quarter]]&gt;=0.75,Table15[[#This Row],[Salary/Wages
Most Recent Quarter]]=0),"No","Yes")),"N/A")</f>
        <v>N/A</v>
      </c>
      <c r="L184" s="83"/>
      <c r="M184" s="106"/>
      <c r="N184" s="106"/>
      <c r="O184" s="34" t="str">
        <f>IF(AND(Table15[[#This Row],[Salary/Wages
Feb. 15, 2020]]&lt;&gt;"",Table15[[#This Row],[Salary/Wages
Feb. 15 - Apr. 26, 2020]]&lt;&gt;"",Table15[[#This Row],[Reduced More Than 25%?]]="Yes"),IF(Table15[[#This Row],[Salary/Wages
Feb. 15 - Apr. 26, 2020]]&gt;=Table15[[#This Row],[Salary/Wages
Feb. 15, 2020]],"No","Yes"),"")</f>
        <v/>
      </c>
      <c r="P184" s="108"/>
      <c r="Q184">
        <f>IF(AND(Table15[[#This Row],[Reduction Occurred 
2/15-4/26?]]&lt;&gt;"No",Table15[[#This Row],[Salary/Wages on Dec. 31, 2020 or End of Covered Period]]&gt;=Table15[[#This Row],[Salary/Wages
Feb. 15, 2020]]),0,ROUND(Table15[[#This Row],[Salary/Wages
Most Recent Quarter]]*0.75,2)-Table15[[#This Row],[Salary/Wages
Covered Period]])</f>
        <v>0</v>
      </c>
    </row>
    <row r="185" spans="1:17" x14ac:dyDescent="0.3">
      <c r="A185" s="60"/>
      <c r="B185" s="32"/>
      <c r="C185" s="87"/>
      <c r="D185" s="103">
        <f>IF(AND(NOT(ISBLANK(Table15[[#This Row],[Employee''s Name]])),NOT(ISBLANK(Table15[[#This Row],[Cash Compensation]]))),IF(CoveredPeriod="","See Question 2",MIN(Table15[[#This Row],[Cash Compensation]],MaxSalary)),0)</f>
        <v>0</v>
      </c>
      <c r="E185" s="31"/>
      <c r="F18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5" s="96" t="str">
        <f>IFERROR(IF(Reduction="Yes",0,IF(Table15[[#This Row],[Employee''s Name]]&lt;&gt;"",IF(Table15[[#This Row],[Reduced More Than 25%?]]="No",0,IF(Table15[[#This Row],[Pay Method]]="Hourly",Q185*Table15[[#This Row],[Avg Hours Worked / Week
Most Recent Quarter]]*Weeks,IF(Table15[[#This Row],[Pay Method]]="Salary",Q185*Weeks/52,"Please Select Pay Method"))),"")),"")</f>
        <v/>
      </c>
      <c r="H185" s="32"/>
      <c r="I185" s="98" t="str">
        <f>IFERROR(IF(Table15[[#This Row],[Pay Method]]="Salary",Table15[[#This Row],[Adjusted Cash Compensation ($100,000 Limit)]]/Weeks*52,IF(Table15[[#This Row],[Pay Method]]="Hourly",Table15[[#This Row],[Adjusted Cash Compensation ($100,000 Limit)]]/Weeks/Table15[[#This Row],[Average Hours
Paid/Week]],"")),"")</f>
        <v/>
      </c>
      <c r="J185" s="98"/>
      <c r="K185" s="34" t="str">
        <f>IFERROR(IF(Table15[[#This Row],[Salary/Wages
Covered Period]]&gt;=100000,"N/A",IF(OR(Table15[[#This Row],[Salary/Wages
Covered Period]]/Table15[[#This Row],[Salary/Wages
Most Recent Quarter]]&gt;=0.75,Table15[[#This Row],[Salary/Wages
Most Recent Quarter]]=0),"No","Yes")),"N/A")</f>
        <v>N/A</v>
      </c>
      <c r="L185" s="83"/>
      <c r="M185" s="106"/>
      <c r="N185" s="106"/>
      <c r="O185" s="34" t="str">
        <f>IF(AND(Table15[[#This Row],[Salary/Wages
Feb. 15, 2020]]&lt;&gt;"",Table15[[#This Row],[Salary/Wages
Feb. 15 - Apr. 26, 2020]]&lt;&gt;"",Table15[[#This Row],[Reduced More Than 25%?]]="Yes"),IF(Table15[[#This Row],[Salary/Wages
Feb. 15 - Apr. 26, 2020]]&gt;=Table15[[#This Row],[Salary/Wages
Feb. 15, 2020]],"No","Yes"),"")</f>
        <v/>
      </c>
      <c r="P185" s="108"/>
      <c r="Q185">
        <f>IF(AND(Table15[[#This Row],[Reduction Occurred 
2/15-4/26?]]&lt;&gt;"No",Table15[[#This Row],[Salary/Wages on Dec. 31, 2020 or End of Covered Period]]&gt;=Table15[[#This Row],[Salary/Wages
Feb. 15, 2020]]),0,ROUND(Table15[[#This Row],[Salary/Wages
Most Recent Quarter]]*0.75,2)-Table15[[#This Row],[Salary/Wages
Covered Period]])</f>
        <v>0</v>
      </c>
    </row>
    <row r="186" spans="1:17" x14ac:dyDescent="0.3">
      <c r="A186" s="60"/>
      <c r="B186" s="32"/>
      <c r="C186" s="87"/>
      <c r="D186" s="103">
        <f>IF(AND(NOT(ISBLANK(Table15[[#This Row],[Employee''s Name]])),NOT(ISBLANK(Table15[[#This Row],[Cash Compensation]]))),IF(CoveredPeriod="","See Question 2",MIN(Table15[[#This Row],[Cash Compensation]],MaxSalary)),0)</f>
        <v>0</v>
      </c>
      <c r="E186" s="31"/>
      <c r="F18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6" s="96" t="str">
        <f>IFERROR(IF(Reduction="Yes",0,IF(Table15[[#This Row],[Employee''s Name]]&lt;&gt;"",IF(Table15[[#This Row],[Reduced More Than 25%?]]="No",0,IF(Table15[[#This Row],[Pay Method]]="Hourly",Q186*Table15[[#This Row],[Avg Hours Worked / Week
Most Recent Quarter]]*Weeks,IF(Table15[[#This Row],[Pay Method]]="Salary",Q186*Weeks/52,"Please Select Pay Method"))),"")),"")</f>
        <v/>
      </c>
      <c r="H186" s="32"/>
      <c r="I186" s="98" t="str">
        <f>IFERROR(IF(Table15[[#This Row],[Pay Method]]="Salary",Table15[[#This Row],[Adjusted Cash Compensation ($100,000 Limit)]]/Weeks*52,IF(Table15[[#This Row],[Pay Method]]="Hourly",Table15[[#This Row],[Adjusted Cash Compensation ($100,000 Limit)]]/Weeks/Table15[[#This Row],[Average Hours
Paid/Week]],"")),"")</f>
        <v/>
      </c>
      <c r="J186" s="98"/>
      <c r="K186" s="34" t="str">
        <f>IFERROR(IF(Table15[[#This Row],[Salary/Wages
Covered Period]]&gt;=100000,"N/A",IF(OR(Table15[[#This Row],[Salary/Wages
Covered Period]]/Table15[[#This Row],[Salary/Wages
Most Recent Quarter]]&gt;=0.75,Table15[[#This Row],[Salary/Wages
Most Recent Quarter]]=0),"No","Yes")),"N/A")</f>
        <v>N/A</v>
      </c>
      <c r="L186" s="83"/>
      <c r="M186" s="106"/>
      <c r="N186" s="106"/>
      <c r="O186" s="34" t="str">
        <f>IF(AND(Table15[[#This Row],[Salary/Wages
Feb. 15, 2020]]&lt;&gt;"",Table15[[#This Row],[Salary/Wages
Feb. 15 - Apr. 26, 2020]]&lt;&gt;"",Table15[[#This Row],[Reduced More Than 25%?]]="Yes"),IF(Table15[[#This Row],[Salary/Wages
Feb. 15 - Apr. 26, 2020]]&gt;=Table15[[#This Row],[Salary/Wages
Feb. 15, 2020]],"No","Yes"),"")</f>
        <v/>
      </c>
      <c r="P186" s="108"/>
      <c r="Q186">
        <f>IF(AND(Table15[[#This Row],[Reduction Occurred 
2/15-4/26?]]&lt;&gt;"No",Table15[[#This Row],[Salary/Wages on Dec. 31, 2020 or End of Covered Period]]&gt;=Table15[[#This Row],[Salary/Wages
Feb. 15, 2020]]),0,ROUND(Table15[[#This Row],[Salary/Wages
Most Recent Quarter]]*0.75,2)-Table15[[#This Row],[Salary/Wages
Covered Period]])</f>
        <v>0</v>
      </c>
    </row>
    <row r="187" spans="1:17" x14ac:dyDescent="0.3">
      <c r="A187" s="60"/>
      <c r="B187" s="32"/>
      <c r="C187" s="87"/>
      <c r="D187" s="103">
        <f>IF(AND(NOT(ISBLANK(Table15[[#This Row],[Employee''s Name]])),NOT(ISBLANK(Table15[[#This Row],[Cash Compensation]]))),IF(CoveredPeriod="","See Question 2",MIN(Table15[[#This Row],[Cash Compensation]],MaxSalary)),0)</f>
        <v>0</v>
      </c>
      <c r="E187" s="31"/>
      <c r="F18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7" s="96" t="str">
        <f>IFERROR(IF(Reduction="Yes",0,IF(Table15[[#This Row],[Employee''s Name]]&lt;&gt;"",IF(Table15[[#This Row],[Reduced More Than 25%?]]="No",0,IF(Table15[[#This Row],[Pay Method]]="Hourly",Q187*Table15[[#This Row],[Avg Hours Worked / Week
Most Recent Quarter]]*Weeks,IF(Table15[[#This Row],[Pay Method]]="Salary",Q187*Weeks/52,"Please Select Pay Method"))),"")),"")</f>
        <v/>
      </c>
      <c r="H187" s="32"/>
      <c r="I187" s="98" t="str">
        <f>IFERROR(IF(Table15[[#This Row],[Pay Method]]="Salary",Table15[[#This Row],[Adjusted Cash Compensation ($100,000 Limit)]]/Weeks*52,IF(Table15[[#This Row],[Pay Method]]="Hourly",Table15[[#This Row],[Adjusted Cash Compensation ($100,000 Limit)]]/Weeks/Table15[[#This Row],[Average Hours
Paid/Week]],"")),"")</f>
        <v/>
      </c>
      <c r="J187" s="98"/>
      <c r="K187" s="34" t="str">
        <f>IFERROR(IF(Table15[[#This Row],[Salary/Wages
Covered Period]]&gt;=100000,"N/A",IF(OR(Table15[[#This Row],[Salary/Wages
Covered Period]]/Table15[[#This Row],[Salary/Wages
Most Recent Quarter]]&gt;=0.75,Table15[[#This Row],[Salary/Wages
Most Recent Quarter]]=0),"No","Yes")),"N/A")</f>
        <v>N/A</v>
      </c>
      <c r="L187" s="83"/>
      <c r="M187" s="106"/>
      <c r="N187" s="106"/>
      <c r="O187" s="34" t="str">
        <f>IF(AND(Table15[[#This Row],[Salary/Wages
Feb. 15, 2020]]&lt;&gt;"",Table15[[#This Row],[Salary/Wages
Feb. 15 - Apr. 26, 2020]]&lt;&gt;"",Table15[[#This Row],[Reduced More Than 25%?]]="Yes"),IF(Table15[[#This Row],[Salary/Wages
Feb. 15 - Apr. 26, 2020]]&gt;=Table15[[#This Row],[Salary/Wages
Feb. 15, 2020]],"No","Yes"),"")</f>
        <v/>
      </c>
      <c r="P187" s="108"/>
      <c r="Q187">
        <f>IF(AND(Table15[[#This Row],[Reduction Occurred 
2/15-4/26?]]&lt;&gt;"No",Table15[[#This Row],[Salary/Wages on Dec. 31, 2020 or End of Covered Period]]&gt;=Table15[[#This Row],[Salary/Wages
Feb. 15, 2020]]),0,ROUND(Table15[[#This Row],[Salary/Wages
Most Recent Quarter]]*0.75,2)-Table15[[#This Row],[Salary/Wages
Covered Period]])</f>
        <v>0</v>
      </c>
    </row>
    <row r="188" spans="1:17" x14ac:dyDescent="0.3">
      <c r="A188" s="60"/>
      <c r="B188" s="32"/>
      <c r="C188" s="87"/>
      <c r="D188" s="103">
        <f>IF(AND(NOT(ISBLANK(Table15[[#This Row],[Employee''s Name]])),NOT(ISBLANK(Table15[[#This Row],[Cash Compensation]]))),IF(CoveredPeriod="","See Question 2",MIN(Table15[[#This Row],[Cash Compensation]],MaxSalary)),0)</f>
        <v>0</v>
      </c>
      <c r="E188" s="31"/>
      <c r="F18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8" s="96" t="str">
        <f>IFERROR(IF(Reduction="Yes",0,IF(Table15[[#This Row],[Employee''s Name]]&lt;&gt;"",IF(Table15[[#This Row],[Reduced More Than 25%?]]="No",0,IF(Table15[[#This Row],[Pay Method]]="Hourly",Q188*Table15[[#This Row],[Avg Hours Worked / Week
Most Recent Quarter]]*Weeks,IF(Table15[[#This Row],[Pay Method]]="Salary",Q188*Weeks/52,"Please Select Pay Method"))),"")),"")</f>
        <v/>
      </c>
      <c r="H188" s="32"/>
      <c r="I188" s="98" t="str">
        <f>IFERROR(IF(Table15[[#This Row],[Pay Method]]="Salary",Table15[[#This Row],[Adjusted Cash Compensation ($100,000 Limit)]]/Weeks*52,IF(Table15[[#This Row],[Pay Method]]="Hourly",Table15[[#This Row],[Adjusted Cash Compensation ($100,000 Limit)]]/Weeks/Table15[[#This Row],[Average Hours
Paid/Week]],"")),"")</f>
        <v/>
      </c>
      <c r="J188" s="98"/>
      <c r="K188" s="34" t="str">
        <f>IFERROR(IF(Table15[[#This Row],[Salary/Wages
Covered Period]]&gt;=100000,"N/A",IF(OR(Table15[[#This Row],[Salary/Wages
Covered Period]]/Table15[[#This Row],[Salary/Wages
Most Recent Quarter]]&gt;=0.75,Table15[[#This Row],[Salary/Wages
Most Recent Quarter]]=0),"No","Yes")),"N/A")</f>
        <v>N/A</v>
      </c>
      <c r="L188" s="83"/>
      <c r="M188" s="106"/>
      <c r="N188" s="106"/>
      <c r="O188" s="34" t="str">
        <f>IF(AND(Table15[[#This Row],[Salary/Wages
Feb. 15, 2020]]&lt;&gt;"",Table15[[#This Row],[Salary/Wages
Feb. 15 - Apr. 26, 2020]]&lt;&gt;"",Table15[[#This Row],[Reduced More Than 25%?]]="Yes"),IF(Table15[[#This Row],[Salary/Wages
Feb. 15 - Apr. 26, 2020]]&gt;=Table15[[#This Row],[Salary/Wages
Feb. 15, 2020]],"No","Yes"),"")</f>
        <v/>
      </c>
      <c r="P188" s="108"/>
      <c r="Q188">
        <f>IF(AND(Table15[[#This Row],[Reduction Occurred 
2/15-4/26?]]&lt;&gt;"No",Table15[[#This Row],[Salary/Wages on Dec. 31, 2020 or End of Covered Period]]&gt;=Table15[[#This Row],[Salary/Wages
Feb. 15, 2020]]),0,ROUND(Table15[[#This Row],[Salary/Wages
Most Recent Quarter]]*0.75,2)-Table15[[#This Row],[Salary/Wages
Covered Period]])</f>
        <v>0</v>
      </c>
    </row>
    <row r="189" spans="1:17" x14ac:dyDescent="0.3">
      <c r="A189" s="60"/>
      <c r="B189" s="32"/>
      <c r="C189" s="87"/>
      <c r="D189" s="103">
        <f>IF(AND(NOT(ISBLANK(Table15[[#This Row],[Employee''s Name]])),NOT(ISBLANK(Table15[[#This Row],[Cash Compensation]]))),IF(CoveredPeriod="","See Question 2",MIN(Table15[[#This Row],[Cash Compensation]],MaxSalary)),0)</f>
        <v>0</v>
      </c>
      <c r="E189" s="31"/>
      <c r="F18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89" s="96" t="str">
        <f>IFERROR(IF(Reduction="Yes",0,IF(Table15[[#This Row],[Employee''s Name]]&lt;&gt;"",IF(Table15[[#This Row],[Reduced More Than 25%?]]="No",0,IF(Table15[[#This Row],[Pay Method]]="Hourly",Q189*Table15[[#This Row],[Avg Hours Worked / Week
Most Recent Quarter]]*Weeks,IF(Table15[[#This Row],[Pay Method]]="Salary",Q189*Weeks/52,"Please Select Pay Method"))),"")),"")</f>
        <v/>
      </c>
      <c r="H189" s="32"/>
      <c r="I189" s="98" t="str">
        <f>IFERROR(IF(Table15[[#This Row],[Pay Method]]="Salary",Table15[[#This Row],[Adjusted Cash Compensation ($100,000 Limit)]]/Weeks*52,IF(Table15[[#This Row],[Pay Method]]="Hourly",Table15[[#This Row],[Adjusted Cash Compensation ($100,000 Limit)]]/Weeks/Table15[[#This Row],[Average Hours
Paid/Week]],"")),"")</f>
        <v/>
      </c>
      <c r="J189" s="98"/>
      <c r="K189" s="34" t="str">
        <f>IFERROR(IF(Table15[[#This Row],[Salary/Wages
Covered Period]]&gt;=100000,"N/A",IF(OR(Table15[[#This Row],[Salary/Wages
Covered Period]]/Table15[[#This Row],[Salary/Wages
Most Recent Quarter]]&gt;=0.75,Table15[[#This Row],[Salary/Wages
Most Recent Quarter]]=0),"No","Yes")),"N/A")</f>
        <v>N/A</v>
      </c>
      <c r="L189" s="83"/>
      <c r="M189" s="106"/>
      <c r="N189" s="106"/>
      <c r="O189" s="34" t="str">
        <f>IF(AND(Table15[[#This Row],[Salary/Wages
Feb. 15, 2020]]&lt;&gt;"",Table15[[#This Row],[Salary/Wages
Feb. 15 - Apr. 26, 2020]]&lt;&gt;"",Table15[[#This Row],[Reduced More Than 25%?]]="Yes"),IF(Table15[[#This Row],[Salary/Wages
Feb. 15 - Apr. 26, 2020]]&gt;=Table15[[#This Row],[Salary/Wages
Feb. 15, 2020]],"No","Yes"),"")</f>
        <v/>
      </c>
      <c r="P189" s="108"/>
      <c r="Q189">
        <f>IF(AND(Table15[[#This Row],[Reduction Occurred 
2/15-4/26?]]&lt;&gt;"No",Table15[[#This Row],[Salary/Wages on Dec. 31, 2020 or End of Covered Period]]&gt;=Table15[[#This Row],[Salary/Wages
Feb. 15, 2020]]),0,ROUND(Table15[[#This Row],[Salary/Wages
Most Recent Quarter]]*0.75,2)-Table15[[#This Row],[Salary/Wages
Covered Period]])</f>
        <v>0</v>
      </c>
    </row>
    <row r="190" spans="1:17" x14ac:dyDescent="0.3">
      <c r="A190" s="60"/>
      <c r="B190" s="32"/>
      <c r="C190" s="87"/>
      <c r="D190" s="103">
        <f>IF(AND(NOT(ISBLANK(Table15[[#This Row],[Employee''s Name]])),NOT(ISBLANK(Table15[[#This Row],[Cash Compensation]]))),IF(CoveredPeriod="","See Question 2",MIN(Table15[[#This Row],[Cash Compensation]],MaxSalary)),0)</f>
        <v>0</v>
      </c>
      <c r="E190" s="31"/>
      <c r="F19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0" s="96" t="str">
        <f>IFERROR(IF(Reduction="Yes",0,IF(Table15[[#This Row],[Employee''s Name]]&lt;&gt;"",IF(Table15[[#This Row],[Reduced More Than 25%?]]="No",0,IF(Table15[[#This Row],[Pay Method]]="Hourly",Q190*Table15[[#This Row],[Avg Hours Worked / Week
Most Recent Quarter]]*Weeks,IF(Table15[[#This Row],[Pay Method]]="Salary",Q190*Weeks/52,"Please Select Pay Method"))),"")),"")</f>
        <v/>
      </c>
      <c r="H190" s="32"/>
      <c r="I190" s="98" t="str">
        <f>IFERROR(IF(Table15[[#This Row],[Pay Method]]="Salary",Table15[[#This Row],[Adjusted Cash Compensation ($100,000 Limit)]]/Weeks*52,IF(Table15[[#This Row],[Pay Method]]="Hourly",Table15[[#This Row],[Adjusted Cash Compensation ($100,000 Limit)]]/Weeks/Table15[[#This Row],[Average Hours
Paid/Week]],"")),"")</f>
        <v/>
      </c>
      <c r="J190" s="98"/>
      <c r="K190" s="34" t="str">
        <f>IFERROR(IF(Table15[[#This Row],[Salary/Wages
Covered Period]]&gt;=100000,"N/A",IF(OR(Table15[[#This Row],[Salary/Wages
Covered Period]]/Table15[[#This Row],[Salary/Wages
Most Recent Quarter]]&gt;=0.75,Table15[[#This Row],[Salary/Wages
Most Recent Quarter]]=0),"No","Yes")),"N/A")</f>
        <v>N/A</v>
      </c>
      <c r="L190" s="83"/>
      <c r="M190" s="106"/>
      <c r="N190" s="106"/>
      <c r="O190" s="34" t="str">
        <f>IF(AND(Table15[[#This Row],[Salary/Wages
Feb. 15, 2020]]&lt;&gt;"",Table15[[#This Row],[Salary/Wages
Feb. 15 - Apr. 26, 2020]]&lt;&gt;"",Table15[[#This Row],[Reduced More Than 25%?]]="Yes"),IF(Table15[[#This Row],[Salary/Wages
Feb. 15 - Apr. 26, 2020]]&gt;=Table15[[#This Row],[Salary/Wages
Feb. 15, 2020]],"No","Yes"),"")</f>
        <v/>
      </c>
      <c r="P190" s="108"/>
      <c r="Q190">
        <f>IF(AND(Table15[[#This Row],[Reduction Occurred 
2/15-4/26?]]&lt;&gt;"No",Table15[[#This Row],[Salary/Wages on Dec. 31, 2020 or End of Covered Period]]&gt;=Table15[[#This Row],[Salary/Wages
Feb. 15, 2020]]),0,ROUND(Table15[[#This Row],[Salary/Wages
Most Recent Quarter]]*0.75,2)-Table15[[#This Row],[Salary/Wages
Covered Period]])</f>
        <v>0</v>
      </c>
    </row>
    <row r="191" spans="1:17" x14ac:dyDescent="0.3">
      <c r="A191" s="60"/>
      <c r="B191" s="32"/>
      <c r="C191" s="87"/>
      <c r="D191" s="103">
        <f>IF(AND(NOT(ISBLANK(Table15[[#This Row],[Employee''s Name]])),NOT(ISBLANK(Table15[[#This Row],[Cash Compensation]]))),IF(CoveredPeriod="","See Question 2",MIN(Table15[[#This Row],[Cash Compensation]],MaxSalary)),0)</f>
        <v>0</v>
      </c>
      <c r="E191" s="31"/>
      <c r="F19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1" s="96" t="str">
        <f>IFERROR(IF(Reduction="Yes",0,IF(Table15[[#This Row],[Employee''s Name]]&lt;&gt;"",IF(Table15[[#This Row],[Reduced More Than 25%?]]="No",0,IF(Table15[[#This Row],[Pay Method]]="Hourly",Q191*Table15[[#This Row],[Avg Hours Worked / Week
Most Recent Quarter]]*Weeks,IF(Table15[[#This Row],[Pay Method]]="Salary",Q191*Weeks/52,"Please Select Pay Method"))),"")),"")</f>
        <v/>
      </c>
      <c r="H191" s="32"/>
      <c r="I191" s="98" t="str">
        <f>IFERROR(IF(Table15[[#This Row],[Pay Method]]="Salary",Table15[[#This Row],[Adjusted Cash Compensation ($100,000 Limit)]]/Weeks*52,IF(Table15[[#This Row],[Pay Method]]="Hourly",Table15[[#This Row],[Adjusted Cash Compensation ($100,000 Limit)]]/Weeks/Table15[[#This Row],[Average Hours
Paid/Week]],"")),"")</f>
        <v/>
      </c>
      <c r="J191" s="98"/>
      <c r="K191" s="34" t="str">
        <f>IFERROR(IF(Table15[[#This Row],[Salary/Wages
Covered Period]]&gt;=100000,"N/A",IF(OR(Table15[[#This Row],[Salary/Wages
Covered Period]]/Table15[[#This Row],[Salary/Wages
Most Recent Quarter]]&gt;=0.75,Table15[[#This Row],[Salary/Wages
Most Recent Quarter]]=0),"No","Yes")),"N/A")</f>
        <v>N/A</v>
      </c>
      <c r="L191" s="83"/>
      <c r="M191" s="106"/>
      <c r="N191" s="106"/>
      <c r="O191" s="34" t="str">
        <f>IF(AND(Table15[[#This Row],[Salary/Wages
Feb. 15, 2020]]&lt;&gt;"",Table15[[#This Row],[Salary/Wages
Feb. 15 - Apr. 26, 2020]]&lt;&gt;"",Table15[[#This Row],[Reduced More Than 25%?]]="Yes"),IF(Table15[[#This Row],[Salary/Wages
Feb. 15 - Apr. 26, 2020]]&gt;=Table15[[#This Row],[Salary/Wages
Feb. 15, 2020]],"No","Yes"),"")</f>
        <v/>
      </c>
      <c r="P191" s="108"/>
      <c r="Q191">
        <f>IF(AND(Table15[[#This Row],[Reduction Occurred 
2/15-4/26?]]&lt;&gt;"No",Table15[[#This Row],[Salary/Wages on Dec. 31, 2020 or End of Covered Period]]&gt;=Table15[[#This Row],[Salary/Wages
Feb. 15, 2020]]),0,ROUND(Table15[[#This Row],[Salary/Wages
Most Recent Quarter]]*0.75,2)-Table15[[#This Row],[Salary/Wages
Covered Period]])</f>
        <v>0</v>
      </c>
    </row>
    <row r="192" spans="1:17" x14ac:dyDescent="0.3">
      <c r="A192" s="60"/>
      <c r="B192" s="32"/>
      <c r="C192" s="87"/>
      <c r="D192" s="103">
        <f>IF(AND(NOT(ISBLANK(Table15[[#This Row],[Employee''s Name]])),NOT(ISBLANK(Table15[[#This Row],[Cash Compensation]]))),IF(CoveredPeriod="","See Question 2",MIN(Table15[[#This Row],[Cash Compensation]],MaxSalary)),0)</f>
        <v>0</v>
      </c>
      <c r="E192" s="31"/>
      <c r="F19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2" s="96" t="str">
        <f>IFERROR(IF(Reduction="Yes",0,IF(Table15[[#This Row],[Employee''s Name]]&lt;&gt;"",IF(Table15[[#This Row],[Reduced More Than 25%?]]="No",0,IF(Table15[[#This Row],[Pay Method]]="Hourly",Q192*Table15[[#This Row],[Avg Hours Worked / Week
Most Recent Quarter]]*Weeks,IF(Table15[[#This Row],[Pay Method]]="Salary",Q192*Weeks/52,"Please Select Pay Method"))),"")),"")</f>
        <v/>
      </c>
      <c r="H192" s="32"/>
      <c r="I192" s="98" t="str">
        <f>IFERROR(IF(Table15[[#This Row],[Pay Method]]="Salary",Table15[[#This Row],[Adjusted Cash Compensation ($100,000 Limit)]]/Weeks*52,IF(Table15[[#This Row],[Pay Method]]="Hourly",Table15[[#This Row],[Adjusted Cash Compensation ($100,000 Limit)]]/Weeks/Table15[[#This Row],[Average Hours
Paid/Week]],"")),"")</f>
        <v/>
      </c>
      <c r="J192" s="98"/>
      <c r="K192" s="34" t="str">
        <f>IFERROR(IF(Table15[[#This Row],[Salary/Wages
Covered Period]]&gt;=100000,"N/A",IF(OR(Table15[[#This Row],[Salary/Wages
Covered Period]]/Table15[[#This Row],[Salary/Wages
Most Recent Quarter]]&gt;=0.75,Table15[[#This Row],[Salary/Wages
Most Recent Quarter]]=0),"No","Yes")),"N/A")</f>
        <v>N/A</v>
      </c>
      <c r="L192" s="83"/>
      <c r="M192" s="106"/>
      <c r="N192" s="106"/>
      <c r="O192" s="34" t="str">
        <f>IF(AND(Table15[[#This Row],[Salary/Wages
Feb. 15, 2020]]&lt;&gt;"",Table15[[#This Row],[Salary/Wages
Feb. 15 - Apr. 26, 2020]]&lt;&gt;"",Table15[[#This Row],[Reduced More Than 25%?]]="Yes"),IF(Table15[[#This Row],[Salary/Wages
Feb. 15 - Apr. 26, 2020]]&gt;=Table15[[#This Row],[Salary/Wages
Feb. 15, 2020]],"No","Yes"),"")</f>
        <v/>
      </c>
      <c r="P192" s="108"/>
      <c r="Q192">
        <f>IF(AND(Table15[[#This Row],[Reduction Occurred 
2/15-4/26?]]&lt;&gt;"No",Table15[[#This Row],[Salary/Wages on Dec. 31, 2020 or End of Covered Period]]&gt;=Table15[[#This Row],[Salary/Wages
Feb. 15, 2020]]),0,ROUND(Table15[[#This Row],[Salary/Wages
Most Recent Quarter]]*0.75,2)-Table15[[#This Row],[Salary/Wages
Covered Period]])</f>
        <v>0</v>
      </c>
    </row>
    <row r="193" spans="1:17" x14ac:dyDescent="0.3">
      <c r="A193" s="60"/>
      <c r="B193" s="32"/>
      <c r="C193" s="87"/>
      <c r="D193" s="103">
        <f>IF(AND(NOT(ISBLANK(Table15[[#This Row],[Employee''s Name]])),NOT(ISBLANK(Table15[[#This Row],[Cash Compensation]]))),IF(CoveredPeriod="","See Question 2",MIN(Table15[[#This Row],[Cash Compensation]],MaxSalary)),0)</f>
        <v>0</v>
      </c>
      <c r="E193" s="31"/>
      <c r="F19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3" s="96" t="str">
        <f>IFERROR(IF(Reduction="Yes",0,IF(Table15[[#This Row],[Employee''s Name]]&lt;&gt;"",IF(Table15[[#This Row],[Reduced More Than 25%?]]="No",0,IF(Table15[[#This Row],[Pay Method]]="Hourly",Q193*Table15[[#This Row],[Avg Hours Worked / Week
Most Recent Quarter]]*Weeks,IF(Table15[[#This Row],[Pay Method]]="Salary",Q193*Weeks/52,"Please Select Pay Method"))),"")),"")</f>
        <v/>
      </c>
      <c r="H193" s="32"/>
      <c r="I193" s="98" t="str">
        <f>IFERROR(IF(Table15[[#This Row],[Pay Method]]="Salary",Table15[[#This Row],[Adjusted Cash Compensation ($100,000 Limit)]]/Weeks*52,IF(Table15[[#This Row],[Pay Method]]="Hourly",Table15[[#This Row],[Adjusted Cash Compensation ($100,000 Limit)]]/Weeks/Table15[[#This Row],[Average Hours
Paid/Week]],"")),"")</f>
        <v/>
      </c>
      <c r="J193" s="98"/>
      <c r="K193" s="34" t="str">
        <f>IFERROR(IF(Table15[[#This Row],[Salary/Wages
Covered Period]]&gt;=100000,"N/A",IF(OR(Table15[[#This Row],[Salary/Wages
Covered Period]]/Table15[[#This Row],[Salary/Wages
Most Recent Quarter]]&gt;=0.75,Table15[[#This Row],[Salary/Wages
Most Recent Quarter]]=0),"No","Yes")),"N/A")</f>
        <v>N/A</v>
      </c>
      <c r="L193" s="83"/>
      <c r="M193" s="106"/>
      <c r="N193" s="106"/>
      <c r="O193" s="34" t="str">
        <f>IF(AND(Table15[[#This Row],[Salary/Wages
Feb. 15, 2020]]&lt;&gt;"",Table15[[#This Row],[Salary/Wages
Feb. 15 - Apr. 26, 2020]]&lt;&gt;"",Table15[[#This Row],[Reduced More Than 25%?]]="Yes"),IF(Table15[[#This Row],[Salary/Wages
Feb. 15 - Apr. 26, 2020]]&gt;=Table15[[#This Row],[Salary/Wages
Feb. 15, 2020]],"No","Yes"),"")</f>
        <v/>
      </c>
      <c r="P193" s="108"/>
      <c r="Q193">
        <f>IF(AND(Table15[[#This Row],[Reduction Occurred 
2/15-4/26?]]&lt;&gt;"No",Table15[[#This Row],[Salary/Wages on Dec. 31, 2020 or End of Covered Period]]&gt;=Table15[[#This Row],[Salary/Wages
Feb. 15, 2020]]),0,ROUND(Table15[[#This Row],[Salary/Wages
Most Recent Quarter]]*0.75,2)-Table15[[#This Row],[Salary/Wages
Covered Period]])</f>
        <v>0</v>
      </c>
    </row>
    <row r="194" spans="1:17" x14ac:dyDescent="0.3">
      <c r="A194" s="60"/>
      <c r="B194" s="32"/>
      <c r="C194" s="87"/>
      <c r="D194" s="103">
        <f>IF(AND(NOT(ISBLANK(Table15[[#This Row],[Employee''s Name]])),NOT(ISBLANK(Table15[[#This Row],[Cash Compensation]]))),IF(CoveredPeriod="","See Question 2",MIN(Table15[[#This Row],[Cash Compensation]],MaxSalary)),0)</f>
        <v>0</v>
      </c>
      <c r="E194" s="31"/>
      <c r="F19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4" s="96" t="str">
        <f>IFERROR(IF(Reduction="Yes",0,IF(Table15[[#This Row],[Employee''s Name]]&lt;&gt;"",IF(Table15[[#This Row],[Reduced More Than 25%?]]="No",0,IF(Table15[[#This Row],[Pay Method]]="Hourly",Q194*Table15[[#This Row],[Avg Hours Worked / Week
Most Recent Quarter]]*Weeks,IF(Table15[[#This Row],[Pay Method]]="Salary",Q194*Weeks/52,"Please Select Pay Method"))),"")),"")</f>
        <v/>
      </c>
      <c r="H194" s="32"/>
      <c r="I194" s="98" t="str">
        <f>IFERROR(IF(Table15[[#This Row],[Pay Method]]="Salary",Table15[[#This Row],[Adjusted Cash Compensation ($100,000 Limit)]]/Weeks*52,IF(Table15[[#This Row],[Pay Method]]="Hourly",Table15[[#This Row],[Adjusted Cash Compensation ($100,000 Limit)]]/Weeks/Table15[[#This Row],[Average Hours
Paid/Week]],"")),"")</f>
        <v/>
      </c>
      <c r="J194" s="98"/>
      <c r="K194" s="34" t="str">
        <f>IFERROR(IF(Table15[[#This Row],[Salary/Wages
Covered Period]]&gt;=100000,"N/A",IF(OR(Table15[[#This Row],[Salary/Wages
Covered Period]]/Table15[[#This Row],[Salary/Wages
Most Recent Quarter]]&gt;=0.75,Table15[[#This Row],[Salary/Wages
Most Recent Quarter]]=0),"No","Yes")),"N/A")</f>
        <v>N/A</v>
      </c>
      <c r="L194" s="83"/>
      <c r="M194" s="106"/>
      <c r="N194" s="106"/>
      <c r="O194" s="34" t="str">
        <f>IF(AND(Table15[[#This Row],[Salary/Wages
Feb. 15, 2020]]&lt;&gt;"",Table15[[#This Row],[Salary/Wages
Feb. 15 - Apr. 26, 2020]]&lt;&gt;"",Table15[[#This Row],[Reduced More Than 25%?]]="Yes"),IF(Table15[[#This Row],[Salary/Wages
Feb. 15 - Apr. 26, 2020]]&gt;=Table15[[#This Row],[Salary/Wages
Feb. 15, 2020]],"No","Yes"),"")</f>
        <v/>
      </c>
      <c r="P194" s="108"/>
      <c r="Q194">
        <f>IF(AND(Table15[[#This Row],[Reduction Occurred 
2/15-4/26?]]&lt;&gt;"No",Table15[[#This Row],[Salary/Wages on Dec. 31, 2020 or End of Covered Period]]&gt;=Table15[[#This Row],[Salary/Wages
Feb. 15, 2020]]),0,ROUND(Table15[[#This Row],[Salary/Wages
Most Recent Quarter]]*0.75,2)-Table15[[#This Row],[Salary/Wages
Covered Period]])</f>
        <v>0</v>
      </c>
    </row>
    <row r="195" spans="1:17" x14ac:dyDescent="0.3">
      <c r="A195" s="60"/>
      <c r="B195" s="32"/>
      <c r="C195" s="87"/>
      <c r="D195" s="103">
        <f>IF(AND(NOT(ISBLANK(Table15[[#This Row],[Employee''s Name]])),NOT(ISBLANK(Table15[[#This Row],[Cash Compensation]]))),IF(CoveredPeriod="","See Question 2",MIN(Table15[[#This Row],[Cash Compensation]],MaxSalary)),0)</f>
        <v>0</v>
      </c>
      <c r="E195" s="31"/>
      <c r="F19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5" s="96" t="str">
        <f>IFERROR(IF(Reduction="Yes",0,IF(Table15[[#This Row],[Employee''s Name]]&lt;&gt;"",IF(Table15[[#This Row],[Reduced More Than 25%?]]="No",0,IF(Table15[[#This Row],[Pay Method]]="Hourly",Q195*Table15[[#This Row],[Avg Hours Worked / Week
Most Recent Quarter]]*Weeks,IF(Table15[[#This Row],[Pay Method]]="Salary",Q195*Weeks/52,"Please Select Pay Method"))),"")),"")</f>
        <v/>
      </c>
      <c r="H195" s="32"/>
      <c r="I195" s="98" t="str">
        <f>IFERROR(IF(Table15[[#This Row],[Pay Method]]="Salary",Table15[[#This Row],[Adjusted Cash Compensation ($100,000 Limit)]]/Weeks*52,IF(Table15[[#This Row],[Pay Method]]="Hourly",Table15[[#This Row],[Adjusted Cash Compensation ($100,000 Limit)]]/Weeks/Table15[[#This Row],[Average Hours
Paid/Week]],"")),"")</f>
        <v/>
      </c>
      <c r="J195" s="98"/>
      <c r="K195" s="34" t="str">
        <f>IFERROR(IF(Table15[[#This Row],[Salary/Wages
Covered Period]]&gt;=100000,"N/A",IF(OR(Table15[[#This Row],[Salary/Wages
Covered Period]]/Table15[[#This Row],[Salary/Wages
Most Recent Quarter]]&gt;=0.75,Table15[[#This Row],[Salary/Wages
Most Recent Quarter]]=0),"No","Yes")),"N/A")</f>
        <v>N/A</v>
      </c>
      <c r="L195" s="83"/>
      <c r="M195" s="106"/>
      <c r="N195" s="106"/>
      <c r="O195" s="34" t="str">
        <f>IF(AND(Table15[[#This Row],[Salary/Wages
Feb. 15, 2020]]&lt;&gt;"",Table15[[#This Row],[Salary/Wages
Feb. 15 - Apr. 26, 2020]]&lt;&gt;"",Table15[[#This Row],[Reduced More Than 25%?]]="Yes"),IF(Table15[[#This Row],[Salary/Wages
Feb. 15 - Apr. 26, 2020]]&gt;=Table15[[#This Row],[Salary/Wages
Feb. 15, 2020]],"No","Yes"),"")</f>
        <v/>
      </c>
      <c r="P195" s="108"/>
      <c r="Q195">
        <f>IF(AND(Table15[[#This Row],[Reduction Occurred 
2/15-4/26?]]&lt;&gt;"No",Table15[[#This Row],[Salary/Wages on Dec. 31, 2020 or End of Covered Period]]&gt;=Table15[[#This Row],[Salary/Wages
Feb. 15, 2020]]),0,ROUND(Table15[[#This Row],[Salary/Wages
Most Recent Quarter]]*0.75,2)-Table15[[#This Row],[Salary/Wages
Covered Period]])</f>
        <v>0</v>
      </c>
    </row>
    <row r="196" spans="1:17" x14ac:dyDescent="0.3">
      <c r="A196" s="60"/>
      <c r="B196" s="32"/>
      <c r="C196" s="87"/>
      <c r="D196" s="103">
        <f>IF(AND(NOT(ISBLANK(Table15[[#This Row],[Employee''s Name]])),NOT(ISBLANK(Table15[[#This Row],[Cash Compensation]]))),IF(CoveredPeriod="","See Question 2",MIN(Table15[[#This Row],[Cash Compensation]],MaxSalary)),0)</f>
        <v>0</v>
      </c>
      <c r="E196" s="31"/>
      <c r="F19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6" s="96" t="str">
        <f>IFERROR(IF(Reduction="Yes",0,IF(Table15[[#This Row],[Employee''s Name]]&lt;&gt;"",IF(Table15[[#This Row],[Reduced More Than 25%?]]="No",0,IF(Table15[[#This Row],[Pay Method]]="Hourly",Q196*Table15[[#This Row],[Avg Hours Worked / Week
Most Recent Quarter]]*Weeks,IF(Table15[[#This Row],[Pay Method]]="Salary",Q196*Weeks/52,"Please Select Pay Method"))),"")),"")</f>
        <v/>
      </c>
      <c r="H196" s="32"/>
      <c r="I196" s="98" t="str">
        <f>IFERROR(IF(Table15[[#This Row],[Pay Method]]="Salary",Table15[[#This Row],[Adjusted Cash Compensation ($100,000 Limit)]]/Weeks*52,IF(Table15[[#This Row],[Pay Method]]="Hourly",Table15[[#This Row],[Adjusted Cash Compensation ($100,000 Limit)]]/Weeks/Table15[[#This Row],[Average Hours
Paid/Week]],"")),"")</f>
        <v/>
      </c>
      <c r="J196" s="98"/>
      <c r="K196" s="34" t="str">
        <f>IFERROR(IF(Table15[[#This Row],[Salary/Wages
Covered Period]]&gt;=100000,"N/A",IF(OR(Table15[[#This Row],[Salary/Wages
Covered Period]]/Table15[[#This Row],[Salary/Wages
Most Recent Quarter]]&gt;=0.75,Table15[[#This Row],[Salary/Wages
Most Recent Quarter]]=0),"No","Yes")),"N/A")</f>
        <v>N/A</v>
      </c>
      <c r="L196" s="83"/>
      <c r="M196" s="106"/>
      <c r="N196" s="106"/>
      <c r="O196" s="34" t="str">
        <f>IF(AND(Table15[[#This Row],[Salary/Wages
Feb. 15, 2020]]&lt;&gt;"",Table15[[#This Row],[Salary/Wages
Feb. 15 - Apr. 26, 2020]]&lt;&gt;"",Table15[[#This Row],[Reduced More Than 25%?]]="Yes"),IF(Table15[[#This Row],[Salary/Wages
Feb. 15 - Apr. 26, 2020]]&gt;=Table15[[#This Row],[Salary/Wages
Feb. 15, 2020]],"No","Yes"),"")</f>
        <v/>
      </c>
      <c r="P196" s="108"/>
      <c r="Q196">
        <f>IF(AND(Table15[[#This Row],[Reduction Occurred 
2/15-4/26?]]&lt;&gt;"No",Table15[[#This Row],[Salary/Wages on Dec. 31, 2020 or End of Covered Period]]&gt;=Table15[[#This Row],[Salary/Wages
Feb. 15, 2020]]),0,ROUND(Table15[[#This Row],[Salary/Wages
Most Recent Quarter]]*0.75,2)-Table15[[#This Row],[Salary/Wages
Covered Period]])</f>
        <v>0</v>
      </c>
    </row>
    <row r="197" spans="1:17" x14ac:dyDescent="0.3">
      <c r="A197" s="60"/>
      <c r="B197" s="32"/>
      <c r="C197" s="87"/>
      <c r="D197" s="103">
        <f>IF(AND(NOT(ISBLANK(Table15[[#This Row],[Employee''s Name]])),NOT(ISBLANK(Table15[[#This Row],[Cash Compensation]]))),IF(CoveredPeriod="","See Question 2",MIN(Table15[[#This Row],[Cash Compensation]],MaxSalary)),0)</f>
        <v>0</v>
      </c>
      <c r="E197" s="31"/>
      <c r="F19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7" s="96" t="str">
        <f>IFERROR(IF(Reduction="Yes",0,IF(Table15[[#This Row],[Employee''s Name]]&lt;&gt;"",IF(Table15[[#This Row],[Reduced More Than 25%?]]="No",0,IF(Table15[[#This Row],[Pay Method]]="Hourly",Q197*Table15[[#This Row],[Avg Hours Worked / Week
Most Recent Quarter]]*Weeks,IF(Table15[[#This Row],[Pay Method]]="Salary",Q197*Weeks/52,"Please Select Pay Method"))),"")),"")</f>
        <v/>
      </c>
      <c r="H197" s="32"/>
      <c r="I197" s="98" t="str">
        <f>IFERROR(IF(Table15[[#This Row],[Pay Method]]="Salary",Table15[[#This Row],[Adjusted Cash Compensation ($100,000 Limit)]]/Weeks*52,IF(Table15[[#This Row],[Pay Method]]="Hourly",Table15[[#This Row],[Adjusted Cash Compensation ($100,000 Limit)]]/Weeks/Table15[[#This Row],[Average Hours
Paid/Week]],"")),"")</f>
        <v/>
      </c>
      <c r="J197" s="98"/>
      <c r="K197" s="34" t="str">
        <f>IFERROR(IF(Table15[[#This Row],[Salary/Wages
Covered Period]]&gt;=100000,"N/A",IF(OR(Table15[[#This Row],[Salary/Wages
Covered Period]]/Table15[[#This Row],[Salary/Wages
Most Recent Quarter]]&gt;=0.75,Table15[[#This Row],[Salary/Wages
Most Recent Quarter]]=0),"No","Yes")),"N/A")</f>
        <v>N/A</v>
      </c>
      <c r="L197" s="83"/>
      <c r="M197" s="106"/>
      <c r="N197" s="106"/>
      <c r="O197" s="34" t="str">
        <f>IF(AND(Table15[[#This Row],[Salary/Wages
Feb. 15, 2020]]&lt;&gt;"",Table15[[#This Row],[Salary/Wages
Feb. 15 - Apr. 26, 2020]]&lt;&gt;"",Table15[[#This Row],[Reduced More Than 25%?]]="Yes"),IF(Table15[[#This Row],[Salary/Wages
Feb. 15 - Apr. 26, 2020]]&gt;=Table15[[#This Row],[Salary/Wages
Feb. 15, 2020]],"No","Yes"),"")</f>
        <v/>
      </c>
      <c r="P197" s="108"/>
      <c r="Q197">
        <f>IF(AND(Table15[[#This Row],[Reduction Occurred 
2/15-4/26?]]&lt;&gt;"No",Table15[[#This Row],[Salary/Wages on Dec. 31, 2020 or End of Covered Period]]&gt;=Table15[[#This Row],[Salary/Wages
Feb. 15, 2020]]),0,ROUND(Table15[[#This Row],[Salary/Wages
Most Recent Quarter]]*0.75,2)-Table15[[#This Row],[Salary/Wages
Covered Period]])</f>
        <v>0</v>
      </c>
    </row>
    <row r="198" spans="1:17" x14ac:dyDescent="0.3">
      <c r="A198" s="60"/>
      <c r="B198" s="32"/>
      <c r="C198" s="87"/>
      <c r="D198" s="103">
        <f>IF(AND(NOT(ISBLANK(Table15[[#This Row],[Employee''s Name]])),NOT(ISBLANK(Table15[[#This Row],[Cash Compensation]]))),IF(CoveredPeriod="","See Question 2",MIN(Table15[[#This Row],[Cash Compensation]],MaxSalary)),0)</f>
        <v>0</v>
      </c>
      <c r="E198" s="31"/>
      <c r="F19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8" s="96" t="str">
        <f>IFERROR(IF(Reduction="Yes",0,IF(Table15[[#This Row],[Employee''s Name]]&lt;&gt;"",IF(Table15[[#This Row],[Reduced More Than 25%?]]="No",0,IF(Table15[[#This Row],[Pay Method]]="Hourly",Q198*Table15[[#This Row],[Avg Hours Worked / Week
Most Recent Quarter]]*Weeks,IF(Table15[[#This Row],[Pay Method]]="Salary",Q198*Weeks/52,"Please Select Pay Method"))),"")),"")</f>
        <v/>
      </c>
      <c r="H198" s="32"/>
      <c r="I198" s="98" t="str">
        <f>IFERROR(IF(Table15[[#This Row],[Pay Method]]="Salary",Table15[[#This Row],[Adjusted Cash Compensation ($100,000 Limit)]]/Weeks*52,IF(Table15[[#This Row],[Pay Method]]="Hourly",Table15[[#This Row],[Adjusted Cash Compensation ($100,000 Limit)]]/Weeks/Table15[[#This Row],[Average Hours
Paid/Week]],"")),"")</f>
        <v/>
      </c>
      <c r="J198" s="98"/>
      <c r="K198" s="34" t="str">
        <f>IFERROR(IF(Table15[[#This Row],[Salary/Wages
Covered Period]]&gt;=100000,"N/A",IF(OR(Table15[[#This Row],[Salary/Wages
Covered Period]]/Table15[[#This Row],[Salary/Wages
Most Recent Quarter]]&gt;=0.75,Table15[[#This Row],[Salary/Wages
Most Recent Quarter]]=0),"No","Yes")),"N/A")</f>
        <v>N/A</v>
      </c>
      <c r="L198" s="83"/>
      <c r="M198" s="106"/>
      <c r="N198" s="106"/>
      <c r="O198" s="34" t="str">
        <f>IF(AND(Table15[[#This Row],[Salary/Wages
Feb. 15, 2020]]&lt;&gt;"",Table15[[#This Row],[Salary/Wages
Feb. 15 - Apr. 26, 2020]]&lt;&gt;"",Table15[[#This Row],[Reduced More Than 25%?]]="Yes"),IF(Table15[[#This Row],[Salary/Wages
Feb. 15 - Apr. 26, 2020]]&gt;=Table15[[#This Row],[Salary/Wages
Feb. 15, 2020]],"No","Yes"),"")</f>
        <v/>
      </c>
      <c r="P198" s="108"/>
      <c r="Q198">
        <f>IF(AND(Table15[[#This Row],[Reduction Occurred 
2/15-4/26?]]&lt;&gt;"No",Table15[[#This Row],[Salary/Wages on Dec. 31, 2020 or End of Covered Period]]&gt;=Table15[[#This Row],[Salary/Wages
Feb. 15, 2020]]),0,ROUND(Table15[[#This Row],[Salary/Wages
Most Recent Quarter]]*0.75,2)-Table15[[#This Row],[Salary/Wages
Covered Period]])</f>
        <v>0</v>
      </c>
    </row>
    <row r="199" spans="1:17" x14ac:dyDescent="0.3">
      <c r="A199" s="60"/>
      <c r="B199" s="32"/>
      <c r="C199" s="87"/>
      <c r="D199" s="103">
        <f>IF(AND(NOT(ISBLANK(Table15[[#This Row],[Employee''s Name]])),NOT(ISBLANK(Table15[[#This Row],[Cash Compensation]]))),IF(CoveredPeriod="","See Question 2",MIN(Table15[[#This Row],[Cash Compensation]],MaxSalary)),0)</f>
        <v>0</v>
      </c>
      <c r="E199" s="31"/>
      <c r="F19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199" s="96" t="str">
        <f>IFERROR(IF(Reduction="Yes",0,IF(Table15[[#This Row],[Employee''s Name]]&lt;&gt;"",IF(Table15[[#This Row],[Reduced More Than 25%?]]="No",0,IF(Table15[[#This Row],[Pay Method]]="Hourly",Q199*Table15[[#This Row],[Avg Hours Worked / Week
Most Recent Quarter]]*Weeks,IF(Table15[[#This Row],[Pay Method]]="Salary",Q199*Weeks/52,"Please Select Pay Method"))),"")),"")</f>
        <v/>
      </c>
      <c r="H199" s="32"/>
      <c r="I199" s="98" t="str">
        <f>IFERROR(IF(Table15[[#This Row],[Pay Method]]="Salary",Table15[[#This Row],[Adjusted Cash Compensation ($100,000 Limit)]]/Weeks*52,IF(Table15[[#This Row],[Pay Method]]="Hourly",Table15[[#This Row],[Adjusted Cash Compensation ($100,000 Limit)]]/Weeks/Table15[[#This Row],[Average Hours
Paid/Week]],"")),"")</f>
        <v/>
      </c>
      <c r="J199" s="98"/>
      <c r="K199" s="34" t="str">
        <f>IFERROR(IF(Table15[[#This Row],[Salary/Wages
Covered Period]]&gt;=100000,"N/A",IF(OR(Table15[[#This Row],[Salary/Wages
Covered Period]]/Table15[[#This Row],[Salary/Wages
Most Recent Quarter]]&gt;=0.75,Table15[[#This Row],[Salary/Wages
Most Recent Quarter]]=0),"No","Yes")),"N/A")</f>
        <v>N/A</v>
      </c>
      <c r="L199" s="83"/>
      <c r="M199" s="106"/>
      <c r="N199" s="106"/>
      <c r="O199" s="34" t="str">
        <f>IF(AND(Table15[[#This Row],[Salary/Wages
Feb. 15, 2020]]&lt;&gt;"",Table15[[#This Row],[Salary/Wages
Feb. 15 - Apr. 26, 2020]]&lt;&gt;"",Table15[[#This Row],[Reduced More Than 25%?]]="Yes"),IF(Table15[[#This Row],[Salary/Wages
Feb. 15 - Apr. 26, 2020]]&gt;=Table15[[#This Row],[Salary/Wages
Feb. 15, 2020]],"No","Yes"),"")</f>
        <v/>
      </c>
      <c r="P199" s="108"/>
      <c r="Q199">
        <f>IF(AND(Table15[[#This Row],[Reduction Occurred 
2/15-4/26?]]&lt;&gt;"No",Table15[[#This Row],[Salary/Wages on Dec. 31, 2020 or End of Covered Period]]&gt;=Table15[[#This Row],[Salary/Wages
Feb. 15, 2020]]),0,ROUND(Table15[[#This Row],[Salary/Wages
Most Recent Quarter]]*0.75,2)-Table15[[#This Row],[Salary/Wages
Covered Period]])</f>
        <v>0</v>
      </c>
    </row>
    <row r="200" spans="1:17" x14ac:dyDescent="0.3">
      <c r="A200" s="60"/>
      <c r="B200" s="32"/>
      <c r="C200" s="87"/>
      <c r="D200" s="103">
        <f>IF(AND(NOT(ISBLANK(Table15[[#This Row],[Employee''s Name]])),NOT(ISBLANK(Table15[[#This Row],[Cash Compensation]]))),IF(CoveredPeriod="","See Question 2",MIN(Table15[[#This Row],[Cash Compensation]],MaxSalary)),0)</f>
        <v>0</v>
      </c>
      <c r="E200" s="31"/>
      <c r="F20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0" s="96" t="str">
        <f>IFERROR(IF(Reduction="Yes",0,IF(Table15[[#This Row],[Employee''s Name]]&lt;&gt;"",IF(Table15[[#This Row],[Reduced More Than 25%?]]="No",0,IF(Table15[[#This Row],[Pay Method]]="Hourly",Q200*Table15[[#This Row],[Avg Hours Worked / Week
Most Recent Quarter]]*Weeks,IF(Table15[[#This Row],[Pay Method]]="Salary",Q200*Weeks/52,"Please Select Pay Method"))),"")),"")</f>
        <v/>
      </c>
      <c r="H200" s="32"/>
      <c r="I200" s="98" t="str">
        <f>IFERROR(IF(Table15[[#This Row],[Pay Method]]="Salary",Table15[[#This Row],[Adjusted Cash Compensation ($100,000 Limit)]]/Weeks*52,IF(Table15[[#This Row],[Pay Method]]="Hourly",Table15[[#This Row],[Adjusted Cash Compensation ($100,000 Limit)]]/Weeks/Table15[[#This Row],[Average Hours
Paid/Week]],"")),"")</f>
        <v/>
      </c>
      <c r="J200" s="98"/>
      <c r="K200" s="34" t="str">
        <f>IFERROR(IF(Table15[[#This Row],[Salary/Wages
Covered Period]]&gt;=100000,"N/A",IF(OR(Table15[[#This Row],[Salary/Wages
Covered Period]]/Table15[[#This Row],[Salary/Wages
Most Recent Quarter]]&gt;=0.75,Table15[[#This Row],[Salary/Wages
Most Recent Quarter]]=0),"No","Yes")),"N/A")</f>
        <v>N/A</v>
      </c>
      <c r="L200" s="83"/>
      <c r="M200" s="106"/>
      <c r="N200" s="106"/>
      <c r="O200" s="34" t="str">
        <f>IF(AND(Table15[[#This Row],[Salary/Wages
Feb. 15, 2020]]&lt;&gt;"",Table15[[#This Row],[Salary/Wages
Feb. 15 - Apr. 26, 2020]]&lt;&gt;"",Table15[[#This Row],[Reduced More Than 25%?]]="Yes"),IF(Table15[[#This Row],[Salary/Wages
Feb. 15 - Apr. 26, 2020]]&gt;=Table15[[#This Row],[Salary/Wages
Feb. 15, 2020]],"No","Yes"),"")</f>
        <v/>
      </c>
      <c r="P200" s="108"/>
      <c r="Q200">
        <f>IF(AND(Table15[[#This Row],[Reduction Occurred 
2/15-4/26?]]&lt;&gt;"No",Table15[[#This Row],[Salary/Wages on Dec. 31, 2020 or End of Covered Period]]&gt;=Table15[[#This Row],[Salary/Wages
Feb. 15, 2020]]),0,ROUND(Table15[[#This Row],[Salary/Wages
Most Recent Quarter]]*0.75,2)-Table15[[#This Row],[Salary/Wages
Covered Period]])</f>
        <v>0</v>
      </c>
    </row>
    <row r="201" spans="1:17" x14ac:dyDescent="0.3">
      <c r="A201" s="60"/>
      <c r="B201" s="32"/>
      <c r="C201" s="87"/>
      <c r="D201" s="103">
        <f>IF(AND(NOT(ISBLANK(Table15[[#This Row],[Employee''s Name]])),NOT(ISBLANK(Table15[[#This Row],[Cash Compensation]]))),IF(CoveredPeriod="","See Question 2",MIN(Table15[[#This Row],[Cash Compensation]],MaxSalary)),0)</f>
        <v>0</v>
      </c>
      <c r="E201" s="31"/>
      <c r="F20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1" s="96" t="str">
        <f>IFERROR(IF(Reduction="Yes",0,IF(Table15[[#This Row],[Employee''s Name]]&lt;&gt;"",IF(Table15[[#This Row],[Reduced More Than 25%?]]="No",0,IF(Table15[[#This Row],[Pay Method]]="Hourly",Q201*Table15[[#This Row],[Avg Hours Worked / Week
Most Recent Quarter]]*Weeks,IF(Table15[[#This Row],[Pay Method]]="Salary",Q201*Weeks/52,"Please Select Pay Method"))),"")),"")</f>
        <v/>
      </c>
      <c r="H201" s="32"/>
      <c r="I201" s="98" t="str">
        <f>IFERROR(IF(Table15[[#This Row],[Pay Method]]="Salary",Table15[[#This Row],[Adjusted Cash Compensation ($100,000 Limit)]]/Weeks*52,IF(Table15[[#This Row],[Pay Method]]="Hourly",Table15[[#This Row],[Adjusted Cash Compensation ($100,000 Limit)]]/Weeks/Table15[[#This Row],[Average Hours
Paid/Week]],"")),"")</f>
        <v/>
      </c>
      <c r="J201" s="98"/>
      <c r="K201" s="34" t="str">
        <f>IFERROR(IF(Table15[[#This Row],[Salary/Wages
Covered Period]]&gt;=100000,"N/A",IF(OR(Table15[[#This Row],[Salary/Wages
Covered Period]]/Table15[[#This Row],[Salary/Wages
Most Recent Quarter]]&gt;=0.75,Table15[[#This Row],[Salary/Wages
Most Recent Quarter]]=0),"No","Yes")),"N/A")</f>
        <v>N/A</v>
      </c>
      <c r="L201" s="83"/>
      <c r="M201" s="106"/>
      <c r="N201" s="106"/>
      <c r="O201" s="34" t="str">
        <f>IF(AND(Table15[[#This Row],[Salary/Wages
Feb. 15, 2020]]&lt;&gt;"",Table15[[#This Row],[Salary/Wages
Feb. 15 - Apr. 26, 2020]]&lt;&gt;"",Table15[[#This Row],[Reduced More Than 25%?]]="Yes"),IF(Table15[[#This Row],[Salary/Wages
Feb. 15 - Apr. 26, 2020]]&gt;=Table15[[#This Row],[Salary/Wages
Feb. 15, 2020]],"No","Yes"),"")</f>
        <v/>
      </c>
      <c r="P201" s="108"/>
      <c r="Q201">
        <f>IF(AND(Table15[[#This Row],[Reduction Occurred 
2/15-4/26?]]&lt;&gt;"No",Table15[[#This Row],[Salary/Wages on Dec. 31, 2020 or End of Covered Period]]&gt;=Table15[[#This Row],[Salary/Wages
Feb. 15, 2020]]),0,ROUND(Table15[[#This Row],[Salary/Wages
Most Recent Quarter]]*0.75,2)-Table15[[#This Row],[Salary/Wages
Covered Period]])</f>
        <v>0</v>
      </c>
    </row>
    <row r="202" spans="1:17" x14ac:dyDescent="0.3">
      <c r="A202" s="60"/>
      <c r="B202" s="32"/>
      <c r="C202" s="87"/>
      <c r="D202" s="103">
        <f>IF(AND(NOT(ISBLANK(Table15[[#This Row],[Employee''s Name]])),NOT(ISBLANK(Table15[[#This Row],[Cash Compensation]]))),IF(CoveredPeriod="","See Question 2",MIN(Table15[[#This Row],[Cash Compensation]],MaxSalary)),0)</f>
        <v>0</v>
      </c>
      <c r="E202" s="31"/>
      <c r="F20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2" s="96" t="str">
        <f>IFERROR(IF(Reduction="Yes",0,IF(Table15[[#This Row],[Employee''s Name]]&lt;&gt;"",IF(Table15[[#This Row],[Reduced More Than 25%?]]="No",0,IF(Table15[[#This Row],[Pay Method]]="Hourly",Q202*Table15[[#This Row],[Avg Hours Worked / Week
Most Recent Quarter]]*Weeks,IF(Table15[[#This Row],[Pay Method]]="Salary",Q202*Weeks/52,"Please Select Pay Method"))),"")),"")</f>
        <v/>
      </c>
      <c r="H202" s="32"/>
      <c r="I202" s="98" t="str">
        <f>IFERROR(IF(Table15[[#This Row],[Pay Method]]="Salary",Table15[[#This Row],[Adjusted Cash Compensation ($100,000 Limit)]]/Weeks*52,IF(Table15[[#This Row],[Pay Method]]="Hourly",Table15[[#This Row],[Adjusted Cash Compensation ($100,000 Limit)]]/Weeks/Table15[[#This Row],[Average Hours
Paid/Week]],"")),"")</f>
        <v/>
      </c>
      <c r="J202" s="98"/>
      <c r="K202" s="34" t="str">
        <f>IFERROR(IF(Table15[[#This Row],[Salary/Wages
Covered Period]]&gt;=100000,"N/A",IF(OR(Table15[[#This Row],[Salary/Wages
Covered Period]]/Table15[[#This Row],[Salary/Wages
Most Recent Quarter]]&gt;=0.75,Table15[[#This Row],[Salary/Wages
Most Recent Quarter]]=0),"No","Yes")),"N/A")</f>
        <v>N/A</v>
      </c>
      <c r="L202" s="83"/>
      <c r="M202" s="106"/>
      <c r="N202" s="106"/>
      <c r="O202" s="34" t="str">
        <f>IF(AND(Table15[[#This Row],[Salary/Wages
Feb. 15, 2020]]&lt;&gt;"",Table15[[#This Row],[Salary/Wages
Feb. 15 - Apr. 26, 2020]]&lt;&gt;"",Table15[[#This Row],[Reduced More Than 25%?]]="Yes"),IF(Table15[[#This Row],[Salary/Wages
Feb. 15 - Apr. 26, 2020]]&gt;=Table15[[#This Row],[Salary/Wages
Feb. 15, 2020]],"No","Yes"),"")</f>
        <v/>
      </c>
      <c r="P202" s="108"/>
      <c r="Q202">
        <f>IF(AND(Table15[[#This Row],[Reduction Occurred 
2/15-4/26?]]&lt;&gt;"No",Table15[[#This Row],[Salary/Wages on Dec. 31, 2020 or End of Covered Period]]&gt;=Table15[[#This Row],[Salary/Wages
Feb. 15, 2020]]),0,ROUND(Table15[[#This Row],[Salary/Wages
Most Recent Quarter]]*0.75,2)-Table15[[#This Row],[Salary/Wages
Covered Period]])</f>
        <v>0</v>
      </c>
    </row>
    <row r="203" spans="1:17" x14ac:dyDescent="0.3">
      <c r="A203" s="60"/>
      <c r="B203" s="32"/>
      <c r="C203" s="87"/>
      <c r="D203" s="103">
        <f>IF(AND(NOT(ISBLANK(Table15[[#This Row],[Employee''s Name]])),NOT(ISBLANK(Table15[[#This Row],[Cash Compensation]]))),IF(CoveredPeriod="","See Question 2",MIN(Table15[[#This Row],[Cash Compensation]],MaxSalary)),0)</f>
        <v>0</v>
      </c>
      <c r="E203" s="31"/>
      <c r="F20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3" s="96" t="str">
        <f>IFERROR(IF(Reduction="Yes",0,IF(Table15[[#This Row],[Employee''s Name]]&lt;&gt;"",IF(Table15[[#This Row],[Reduced More Than 25%?]]="No",0,IF(Table15[[#This Row],[Pay Method]]="Hourly",Q203*Table15[[#This Row],[Avg Hours Worked / Week
Most Recent Quarter]]*Weeks,IF(Table15[[#This Row],[Pay Method]]="Salary",Q203*Weeks/52,"Please Select Pay Method"))),"")),"")</f>
        <v/>
      </c>
      <c r="H203" s="32"/>
      <c r="I203" s="98" t="str">
        <f>IFERROR(IF(Table15[[#This Row],[Pay Method]]="Salary",Table15[[#This Row],[Adjusted Cash Compensation ($100,000 Limit)]]/Weeks*52,IF(Table15[[#This Row],[Pay Method]]="Hourly",Table15[[#This Row],[Adjusted Cash Compensation ($100,000 Limit)]]/Weeks/Table15[[#This Row],[Average Hours
Paid/Week]],"")),"")</f>
        <v/>
      </c>
      <c r="J203" s="98"/>
      <c r="K203" s="34" t="str">
        <f>IFERROR(IF(Table15[[#This Row],[Salary/Wages
Covered Period]]&gt;=100000,"N/A",IF(OR(Table15[[#This Row],[Salary/Wages
Covered Period]]/Table15[[#This Row],[Salary/Wages
Most Recent Quarter]]&gt;=0.75,Table15[[#This Row],[Salary/Wages
Most Recent Quarter]]=0),"No","Yes")),"N/A")</f>
        <v>N/A</v>
      </c>
      <c r="L203" s="83"/>
      <c r="M203" s="106"/>
      <c r="N203" s="106"/>
      <c r="O203" s="34" t="str">
        <f>IF(AND(Table15[[#This Row],[Salary/Wages
Feb. 15, 2020]]&lt;&gt;"",Table15[[#This Row],[Salary/Wages
Feb. 15 - Apr. 26, 2020]]&lt;&gt;"",Table15[[#This Row],[Reduced More Than 25%?]]="Yes"),IF(Table15[[#This Row],[Salary/Wages
Feb. 15 - Apr. 26, 2020]]&gt;=Table15[[#This Row],[Salary/Wages
Feb. 15, 2020]],"No","Yes"),"")</f>
        <v/>
      </c>
      <c r="P203" s="108"/>
      <c r="Q203">
        <f>IF(AND(Table15[[#This Row],[Reduction Occurred 
2/15-4/26?]]&lt;&gt;"No",Table15[[#This Row],[Salary/Wages on Dec. 31, 2020 or End of Covered Period]]&gt;=Table15[[#This Row],[Salary/Wages
Feb. 15, 2020]]),0,ROUND(Table15[[#This Row],[Salary/Wages
Most Recent Quarter]]*0.75,2)-Table15[[#This Row],[Salary/Wages
Covered Period]])</f>
        <v>0</v>
      </c>
    </row>
    <row r="204" spans="1:17" x14ac:dyDescent="0.3">
      <c r="A204" s="60"/>
      <c r="B204" s="32"/>
      <c r="C204" s="87"/>
      <c r="D204" s="103">
        <f>IF(AND(NOT(ISBLANK(Table15[[#This Row],[Employee''s Name]])),NOT(ISBLANK(Table15[[#This Row],[Cash Compensation]]))),IF(CoveredPeriod="","See Question 2",MIN(Table15[[#This Row],[Cash Compensation]],MaxSalary)),0)</f>
        <v>0</v>
      </c>
      <c r="E204" s="31"/>
      <c r="F20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4" s="96" t="str">
        <f>IFERROR(IF(Reduction="Yes",0,IF(Table15[[#This Row],[Employee''s Name]]&lt;&gt;"",IF(Table15[[#This Row],[Reduced More Than 25%?]]="No",0,IF(Table15[[#This Row],[Pay Method]]="Hourly",Q204*Table15[[#This Row],[Avg Hours Worked / Week
Most Recent Quarter]]*Weeks,IF(Table15[[#This Row],[Pay Method]]="Salary",Q204*Weeks/52,"Please Select Pay Method"))),"")),"")</f>
        <v/>
      </c>
      <c r="H204" s="32"/>
      <c r="I204" s="98" t="str">
        <f>IFERROR(IF(Table15[[#This Row],[Pay Method]]="Salary",Table15[[#This Row],[Adjusted Cash Compensation ($100,000 Limit)]]/Weeks*52,IF(Table15[[#This Row],[Pay Method]]="Hourly",Table15[[#This Row],[Adjusted Cash Compensation ($100,000 Limit)]]/Weeks/Table15[[#This Row],[Average Hours
Paid/Week]],"")),"")</f>
        <v/>
      </c>
      <c r="J204" s="98"/>
      <c r="K204" s="34" t="str">
        <f>IFERROR(IF(Table15[[#This Row],[Salary/Wages
Covered Period]]&gt;=100000,"N/A",IF(OR(Table15[[#This Row],[Salary/Wages
Covered Period]]/Table15[[#This Row],[Salary/Wages
Most Recent Quarter]]&gt;=0.75,Table15[[#This Row],[Salary/Wages
Most Recent Quarter]]=0),"No","Yes")),"N/A")</f>
        <v>N/A</v>
      </c>
      <c r="L204" s="83"/>
      <c r="M204" s="106"/>
      <c r="N204" s="106"/>
      <c r="O204" s="34" t="str">
        <f>IF(AND(Table15[[#This Row],[Salary/Wages
Feb. 15, 2020]]&lt;&gt;"",Table15[[#This Row],[Salary/Wages
Feb. 15 - Apr. 26, 2020]]&lt;&gt;"",Table15[[#This Row],[Reduced More Than 25%?]]="Yes"),IF(Table15[[#This Row],[Salary/Wages
Feb. 15 - Apr. 26, 2020]]&gt;=Table15[[#This Row],[Salary/Wages
Feb. 15, 2020]],"No","Yes"),"")</f>
        <v/>
      </c>
      <c r="P204" s="108"/>
      <c r="Q204">
        <f>IF(AND(Table15[[#This Row],[Reduction Occurred 
2/15-4/26?]]&lt;&gt;"No",Table15[[#This Row],[Salary/Wages on Dec. 31, 2020 or End of Covered Period]]&gt;=Table15[[#This Row],[Salary/Wages
Feb. 15, 2020]]),0,ROUND(Table15[[#This Row],[Salary/Wages
Most Recent Quarter]]*0.75,2)-Table15[[#This Row],[Salary/Wages
Covered Period]])</f>
        <v>0</v>
      </c>
    </row>
    <row r="205" spans="1:17" x14ac:dyDescent="0.3">
      <c r="A205" s="60"/>
      <c r="B205" s="32"/>
      <c r="C205" s="87"/>
      <c r="D205" s="103">
        <f>IF(AND(NOT(ISBLANK(Table15[[#This Row],[Employee''s Name]])),NOT(ISBLANK(Table15[[#This Row],[Cash Compensation]]))),IF(CoveredPeriod="","See Question 2",MIN(Table15[[#This Row],[Cash Compensation]],MaxSalary)),0)</f>
        <v>0</v>
      </c>
      <c r="E205" s="31"/>
      <c r="F20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5" s="96" t="str">
        <f>IFERROR(IF(Reduction="Yes",0,IF(Table15[[#This Row],[Employee''s Name]]&lt;&gt;"",IF(Table15[[#This Row],[Reduced More Than 25%?]]="No",0,IF(Table15[[#This Row],[Pay Method]]="Hourly",Q205*Table15[[#This Row],[Avg Hours Worked / Week
Most Recent Quarter]]*Weeks,IF(Table15[[#This Row],[Pay Method]]="Salary",Q205*Weeks/52,"Please Select Pay Method"))),"")),"")</f>
        <v/>
      </c>
      <c r="H205" s="32"/>
      <c r="I205" s="98" t="str">
        <f>IFERROR(IF(Table15[[#This Row],[Pay Method]]="Salary",Table15[[#This Row],[Adjusted Cash Compensation ($100,000 Limit)]]/Weeks*52,IF(Table15[[#This Row],[Pay Method]]="Hourly",Table15[[#This Row],[Adjusted Cash Compensation ($100,000 Limit)]]/Weeks/Table15[[#This Row],[Average Hours
Paid/Week]],"")),"")</f>
        <v/>
      </c>
      <c r="J205" s="98"/>
      <c r="K205" s="34" t="str">
        <f>IFERROR(IF(Table15[[#This Row],[Salary/Wages
Covered Period]]&gt;=100000,"N/A",IF(OR(Table15[[#This Row],[Salary/Wages
Covered Period]]/Table15[[#This Row],[Salary/Wages
Most Recent Quarter]]&gt;=0.75,Table15[[#This Row],[Salary/Wages
Most Recent Quarter]]=0),"No","Yes")),"N/A")</f>
        <v>N/A</v>
      </c>
      <c r="L205" s="83"/>
      <c r="M205" s="106"/>
      <c r="N205" s="106"/>
      <c r="O205" s="34" t="str">
        <f>IF(AND(Table15[[#This Row],[Salary/Wages
Feb. 15, 2020]]&lt;&gt;"",Table15[[#This Row],[Salary/Wages
Feb. 15 - Apr. 26, 2020]]&lt;&gt;"",Table15[[#This Row],[Reduced More Than 25%?]]="Yes"),IF(Table15[[#This Row],[Salary/Wages
Feb. 15 - Apr. 26, 2020]]&gt;=Table15[[#This Row],[Salary/Wages
Feb. 15, 2020]],"No","Yes"),"")</f>
        <v/>
      </c>
      <c r="P205" s="108"/>
      <c r="Q205">
        <f>IF(AND(Table15[[#This Row],[Reduction Occurred 
2/15-4/26?]]&lt;&gt;"No",Table15[[#This Row],[Salary/Wages on Dec. 31, 2020 or End of Covered Period]]&gt;=Table15[[#This Row],[Salary/Wages
Feb. 15, 2020]]),0,ROUND(Table15[[#This Row],[Salary/Wages
Most Recent Quarter]]*0.75,2)-Table15[[#This Row],[Salary/Wages
Covered Period]])</f>
        <v>0</v>
      </c>
    </row>
    <row r="206" spans="1:17" x14ac:dyDescent="0.3">
      <c r="A206" s="60"/>
      <c r="B206" s="32"/>
      <c r="C206" s="87"/>
      <c r="D206" s="103">
        <f>IF(AND(NOT(ISBLANK(Table15[[#This Row],[Employee''s Name]])),NOT(ISBLANK(Table15[[#This Row],[Cash Compensation]]))),IF(CoveredPeriod="","See Question 2",MIN(Table15[[#This Row],[Cash Compensation]],MaxSalary)),0)</f>
        <v>0</v>
      </c>
      <c r="E206" s="31"/>
      <c r="F20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6" s="96" t="str">
        <f>IFERROR(IF(Reduction="Yes",0,IF(Table15[[#This Row],[Employee''s Name]]&lt;&gt;"",IF(Table15[[#This Row],[Reduced More Than 25%?]]="No",0,IF(Table15[[#This Row],[Pay Method]]="Hourly",Q206*Table15[[#This Row],[Avg Hours Worked / Week
Most Recent Quarter]]*Weeks,IF(Table15[[#This Row],[Pay Method]]="Salary",Q206*Weeks/52,"Please Select Pay Method"))),"")),"")</f>
        <v/>
      </c>
      <c r="H206" s="32"/>
      <c r="I206" s="98" t="str">
        <f>IFERROR(IF(Table15[[#This Row],[Pay Method]]="Salary",Table15[[#This Row],[Adjusted Cash Compensation ($100,000 Limit)]]/Weeks*52,IF(Table15[[#This Row],[Pay Method]]="Hourly",Table15[[#This Row],[Adjusted Cash Compensation ($100,000 Limit)]]/Weeks/Table15[[#This Row],[Average Hours
Paid/Week]],"")),"")</f>
        <v/>
      </c>
      <c r="J206" s="98"/>
      <c r="K206" s="34" t="str">
        <f>IFERROR(IF(Table15[[#This Row],[Salary/Wages
Covered Period]]&gt;=100000,"N/A",IF(OR(Table15[[#This Row],[Salary/Wages
Covered Period]]/Table15[[#This Row],[Salary/Wages
Most Recent Quarter]]&gt;=0.75,Table15[[#This Row],[Salary/Wages
Most Recent Quarter]]=0),"No","Yes")),"N/A")</f>
        <v>N/A</v>
      </c>
      <c r="L206" s="83"/>
      <c r="M206" s="106"/>
      <c r="N206" s="106"/>
      <c r="O206" s="34" t="str">
        <f>IF(AND(Table15[[#This Row],[Salary/Wages
Feb. 15, 2020]]&lt;&gt;"",Table15[[#This Row],[Salary/Wages
Feb. 15 - Apr. 26, 2020]]&lt;&gt;"",Table15[[#This Row],[Reduced More Than 25%?]]="Yes"),IF(Table15[[#This Row],[Salary/Wages
Feb. 15 - Apr. 26, 2020]]&gt;=Table15[[#This Row],[Salary/Wages
Feb. 15, 2020]],"No","Yes"),"")</f>
        <v/>
      </c>
      <c r="P206" s="108"/>
      <c r="Q206">
        <f>IF(AND(Table15[[#This Row],[Reduction Occurred 
2/15-4/26?]]&lt;&gt;"No",Table15[[#This Row],[Salary/Wages on Dec. 31, 2020 or End of Covered Period]]&gt;=Table15[[#This Row],[Salary/Wages
Feb. 15, 2020]]),0,ROUND(Table15[[#This Row],[Salary/Wages
Most Recent Quarter]]*0.75,2)-Table15[[#This Row],[Salary/Wages
Covered Period]])</f>
        <v>0</v>
      </c>
    </row>
    <row r="207" spans="1:17" x14ac:dyDescent="0.3">
      <c r="A207" s="60"/>
      <c r="B207" s="32"/>
      <c r="C207" s="87"/>
      <c r="D207" s="103">
        <f>IF(AND(NOT(ISBLANK(Table15[[#This Row],[Employee''s Name]])),NOT(ISBLANK(Table15[[#This Row],[Cash Compensation]]))),IF(CoveredPeriod="","See Question 2",MIN(Table15[[#This Row],[Cash Compensation]],MaxSalary)),0)</f>
        <v>0</v>
      </c>
      <c r="E207" s="31"/>
      <c r="F20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7" s="96" t="str">
        <f>IFERROR(IF(Reduction="Yes",0,IF(Table15[[#This Row],[Employee''s Name]]&lt;&gt;"",IF(Table15[[#This Row],[Reduced More Than 25%?]]="No",0,IF(Table15[[#This Row],[Pay Method]]="Hourly",Q207*Table15[[#This Row],[Avg Hours Worked / Week
Most Recent Quarter]]*Weeks,IF(Table15[[#This Row],[Pay Method]]="Salary",Q207*Weeks/52,"Please Select Pay Method"))),"")),"")</f>
        <v/>
      </c>
      <c r="H207" s="32"/>
      <c r="I207" s="98" t="str">
        <f>IFERROR(IF(Table15[[#This Row],[Pay Method]]="Salary",Table15[[#This Row],[Adjusted Cash Compensation ($100,000 Limit)]]/Weeks*52,IF(Table15[[#This Row],[Pay Method]]="Hourly",Table15[[#This Row],[Adjusted Cash Compensation ($100,000 Limit)]]/Weeks/Table15[[#This Row],[Average Hours
Paid/Week]],"")),"")</f>
        <v/>
      </c>
      <c r="J207" s="98"/>
      <c r="K207" s="34" t="str">
        <f>IFERROR(IF(Table15[[#This Row],[Salary/Wages
Covered Period]]&gt;=100000,"N/A",IF(OR(Table15[[#This Row],[Salary/Wages
Covered Period]]/Table15[[#This Row],[Salary/Wages
Most Recent Quarter]]&gt;=0.75,Table15[[#This Row],[Salary/Wages
Most Recent Quarter]]=0),"No","Yes")),"N/A")</f>
        <v>N/A</v>
      </c>
      <c r="L207" s="83"/>
      <c r="M207" s="106"/>
      <c r="N207" s="106"/>
      <c r="O207" s="34" t="str">
        <f>IF(AND(Table15[[#This Row],[Salary/Wages
Feb. 15, 2020]]&lt;&gt;"",Table15[[#This Row],[Salary/Wages
Feb. 15 - Apr. 26, 2020]]&lt;&gt;"",Table15[[#This Row],[Reduced More Than 25%?]]="Yes"),IF(Table15[[#This Row],[Salary/Wages
Feb. 15 - Apr. 26, 2020]]&gt;=Table15[[#This Row],[Salary/Wages
Feb. 15, 2020]],"No","Yes"),"")</f>
        <v/>
      </c>
      <c r="P207" s="108"/>
      <c r="Q207">
        <f>IF(AND(Table15[[#This Row],[Reduction Occurred 
2/15-4/26?]]&lt;&gt;"No",Table15[[#This Row],[Salary/Wages on Dec. 31, 2020 or End of Covered Period]]&gt;=Table15[[#This Row],[Salary/Wages
Feb. 15, 2020]]),0,ROUND(Table15[[#This Row],[Salary/Wages
Most Recent Quarter]]*0.75,2)-Table15[[#This Row],[Salary/Wages
Covered Period]])</f>
        <v>0</v>
      </c>
    </row>
    <row r="208" spans="1:17" x14ac:dyDescent="0.3">
      <c r="A208" s="60"/>
      <c r="B208" s="32"/>
      <c r="C208" s="87"/>
      <c r="D208" s="103">
        <f>IF(AND(NOT(ISBLANK(Table15[[#This Row],[Employee''s Name]])),NOT(ISBLANK(Table15[[#This Row],[Cash Compensation]]))),IF(CoveredPeriod="","See Question 2",MIN(Table15[[#This Row],[Cash Compensation]],MaxSalary)),0)</f>
        <v>0</v>
      </c>
      <c r="E208" s="31"/>
      <c r="F20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8" s="96" t="str">
        <f>IFERROR(IF(Reduction="Yes",0,IF(Table15[[#This Row],[Employee''s Name]]&lt;&gt;"",IF(Table15[[#This Row],[Reduced More Than 25%?]]="No",0,IF(Table15[[#This Row],[Pay Method]]="Hourly",Q208*Table15[[#This Row],[Avg Hours Worked / Week
Most Recent Quarter]]*Weeks,IF(Table15[[#This Row],[Pay Method]]="Salary",Q208*Weeks/52,"Please Select Pay Method"))),"")),"")</f>
        <v/>
      </c>
      <c r="H208" s="32"/>
      <c r="I208" s="98" t="str">
        <f>IFERROR(IF(Table15[[#This Row],[Pay Method]]="Salary",Table15[[#This Row],[Adjusted Cash Compensation ($100,000 Limit)]]/Weeks*52,IF(Table15[[#This Row],[Pay Method]]="Hourly",Table15[[#This Row],[Adjusted Cash Compensation ($100,000 Limit)]]/Weeks/Table15[[#This Row],[Average Hours
Paid/Week]],"")),"")</f>
        <v/>
      </c>
      <c r="J208" s="98"/>
      <c r="K208" s="34" t="str">
        <f>IFERROR(IF(Table15[[#This Row],[Salary/Wages
Covered Period]]&gt;=100000,"N/A",IF(OR(Table15[[#This Row],[Salary/Wages
Covered Period]]/Table15[[#This Row],[Salary/Wages
Most Recent Quarter]]&gt;=0.75,Table15[[#This Row],[Salary/Wages
Most Recent Quarter]]=0),"No","Yes")),"N/A")</f>
        <v>N/A</v>
      </c>
      <c r="L208" s="83"/>
      <c r="M208" s="106"/>
      <c r="N208" s="106"/>
      <c r="O208" s="34" t="str">
        <f>IF(AND(Table15[[#This Row],[Salary/Wages
Feb. 15, 2020]]&lt;&gt;"",Table15[[#This Row],[Salary/Wages
Feb. 15 - Apr. 26, 2020]]&lt;&gt;"",Table15[[#This Row],[Reduced More Than 25%?]]="Yes"),IF(Table15[[#This Row],[Salary/Wages
Feb. 15 - Apr. 26, 2020]]&gt;=Table15[[#This Row],[Salary/Wages
Feb. 15, 2020]],"No","Yes"),"")</f>
        <v/>
      </c>
      <c r="P208" s="108"/>
      <c r="Q208">
        <f>IF(AND(Table15[[#This Row],[Reduction Occurred 
2/15-4/26?]]&lt;&gt;"No",Table15[[#This Row],[Salary/Wages on Dec. 31, 2020 or End of Covered Period]]&gt;=Table15[[#This Row],[Salary/Wages
Feb. 15, 2020]]),0,ROUND(Table15[[#This Row],[Salary/Wages
Most Recent Quarter]]*0.75,2)-Table15[[#This Row],[Salary/Wages
Covered Period]])</f>
        <v>0</v>
      </c>
    </row>
    <row r="209" spans="1:17" x14ac:dyDescent="0.3">
      <c r="A209" s="60"/>
      <c r="B209" s="32"/>
      <c r="C209" s="87"/>
      <c r="D209" s="103">
        <f>IF(AND(NOT(ISBLANK(Table15[[#This Row],[Employee''s Name]])),NOT(ISBLANK(Table15[[#This Row],[Cash Compensation]]))),IF(CoveredPeriod="","See Question 2",MIN(Table15[[#This Row],[Cash Compensation]],MaxSalary)),0)</f>
        <v>0</v>
      </c>
      <c r="E209" s="31"/>
      <c r="F20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09" s="96" t="str">
        <f>IFERROR(IF(Reduction="Yes",0,IF(Table15[[#This Row],[Employee''s Name]]&lt;&gt;"",IF(Table15[[#This Row],[Reduced More Than 25%?]]="No",0,IF(Table15[[#This Row],[Pay Method]]="Hourly",Q209*Table15[[#This Row],[Avg Hours Worked / Week
Most Recent Quarter]]*Weeks,IF(Table15[[#This Row],[Pay Method]]="Salary",Q209*Weeks/52,"Please Select Pay Method"))),"")),"")</f>
        <v/>
      </c>
      <c r="H209" s="32"/>
      <c r="I209" s="98" t="str">
        <f>IFERROR(IF(Table15[[#This Row],[Pay Method]]="Salary",Table15[[#This Row],[Adjusted Cash Compensation ($100,000 Limit)]]/Weeks*52,IF(Table15[[#This Row],[Pay Method]]="Hourly",Table15[[#This Row],[Adjusted Cash Compensation ($100,000 Limit)]]/Weeks/Table15[[#This Row],[Average Hours
Paid/Week]],"")),"")</f>
        <v/>
      </c>
      <c r="J209" s="98"/>
      <c r="K209" s="34" t="str">
        <f>IFERROR(IF(Table15[[#This Row],[Salary/Wages
Covered Period]]&gt;=100000,"N/A",IF(OR(Table15[[#This Row],[Salary/Wages
Covered Period]]/Table15[[#This Row],[Salary/Wages
Most Recent Quarter]]&gt;=0.75,Table15[[#This Row],[Salary/Wages
Most Recent Quarter]]=0),"No","Yes")),"N/A")</f>
        <v>N/A</v>
      </c>
      <c r="L209" s="83"/>
      <c r="M209" s="106"/>
      <c r="N209" s="106"/>
      <c r="O209" s="34" t="str">
        <f>IF(AND(Table15[[#This Row],[Salary/Wages
Feb. 15, 2020]]&lt;&gt;"",Table15[[#This Row],[Salary/Wages
Feb. 15 - Apr. 26, 2020]]&lt;&gt;"",Table15[[#This Row],[Reduced More Than 25%?]]="Yes"),IF(Table15[[#This Row],[Salary/Wages
Feb. 15 - Apr. 26, 2020]]&gt;=Table15[[#This Row],[Salary/Wages
Feb. 15, 2020]],"No","Yes"),"")</f>
        <v/>
      </c>
      <c r="P209" s="108"/>
      <c r="Q209">
        <f>IF(AND(Table15[[#This Row],[Reduction Occurred 
2/15-4/26?]]&lt;&gt;"No",Table15[[#This Row],[Salary/Wages on Dec. 31, 2020 or End of Covered Period]]&gt;=Table15[[#This Row],[Salary/Wages
Feb. 15, 2020]]),0,ROUND(Table15[[#This Row],[Salary/Wages
Most Recent Quarter]]*0.75,2)-Table15[[#This Row],[Salary/Wages
Covered Period]])</f>
        <v>0</v>
      </c>
    </row>
    <row r="210" spans="1:17" x14ac:dyDescent="0.3">
      <c r="A210" s="60"/>
      <c r="B210" s="32"/>
      <c r="C210" s="87"/>
      <c r="D210" s="103">
        <f>IF(AND(NOT(ISBLANK(Table15[[#This Row],[Employee''s Name]])),NOT(ISBLANK(Table15[[#This Row],[Cash Compensation]]))),IF(CoveredPeriod="","See Question 2",MIN(Table15[[#This Row],[Cash Compensation]],MaxSalary)),0)</f>
        <v>0</v>
      </c>
      <c r="E210" s="31"/>
      <c r="F21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0" s="96" t="str">
        <f>IFERROR(IF(Reduction="Yes",0,IF(Table15[[#This Row],[Employee''s Name]]&lt;&gt;"",IF(Table15[[#This Row],[Reduced More Than 25%?]]="No",0,IF(Table15[[#This Row],[Pay Method]]="Hourly",Q210*Table15[[#This Row],[Avg Hours Worked / Week
Most Recent Quarter]]*Weeks,IF(Table15[[#This Row],[Pay Method]]="Salary",Q210*Weeks/52,"Please Select Pay Method"))),"")),"")</f>
        <v/>
      </c>
      <c r="H210" s="32"/>
      <c r="I210" s="98" t="str">
        <f>IFERROR(IF(Table15[[#This Row],[Pay Method]]="Salary",Table15[[#This Row],[Adjusted Cash Compensation ($100,000 Limit)]]/Weeks*52,IF(Table15[[#This Row],[Pay Method]]="Hourly",Table15[[#This Row],[Adjusted Cash Compensation ($100,000 Limit)]]/Weeks/Table15[[#This Row],[Average Hours
Paid/Week]],"")),"")</f>
        <v/>
      </c>
      <c r="J210" s="98"/>
      <c r="K210" s="34" t="str">
        <f>IFERROR(IF(Table15[[#This Row],[Salary/Wages
Covered Period]]&gt;=100000,"N/A",IF(OR(Table15[[#This Row],[Salary/Wages
Covered Period]]/Table15[[#This Row],[Salary/Wages
Most Recent Quarter]]&gt;=0.75,Table15[[#This Row],[Salary/Wages
Most Recent Quarter]]=0),"No","Yes")),"N/A")</f>
        <v>N/A</v>
      </c>
      <c r="L210" s="83"/>
      <c r="M210" s="106"/>
      <c r="N210" s="106"/>
      <c r="O210" s="34" t="str">
        <f>IF(AND(Table15[[#This Row],[Salary/Wages
Feb. 15, 2020]]&lt;&gt;"",Table15[[#This Row],[Salary/Wages
Feb. 15 - Apr. 26, 2020]]&lt;&gt;"",Table15[[#This Row],[Reduced More Than 25%?]]="Yes"),IF(Table15[[#This Row],[Salary/Wages
Feb. 15 - Apr. 26, 2020]]&gt;=Table15[[#This Row],[Salary/Wages
Feb. 15, 2020]],"No","Yes"),"")</f>
        <v/>
      </c>
      <c r="P210" s="108"/>
      <c r="Q210">
        <f>IF(AND(Table15[[#This Row],[Reduction Occurred 
2/15-4/26?]]&lt;&gt;"No",Table15[[#This Row],[Salary/Wages on Dec. 31, 2020 or End of Covered Period]]&gt;=Table15[[#This Row],[Salary/Wages
Feb. 15, 2020]]),0,ROUND(Table15[[#This Row],[Salary/Wages
Most Recent Quarter]]*0.75,2)-Table15[[#This Row],[Salary/Wages
Covered Period]])</f>
        <v>0</v>
      </c>
    </row>
    <row r="211" spans="1:17" x14ac:dyDescent="0.3">
      <c r="A211" s="60"/>
      <c r="B211" s="32"/>
      <c r="C211" s="87"/>
      <c r="D211" s="103">
        <f>IF(AND(NOT(ISBLANK(Table15[[#This Row],[Employee''s Name]])),NOT(ISBLANK(Table15[[#This Row],[Cash Compensation]]))),IF(CoveredPeriod="","See Question 2",MIN(Table15[[#This Row],[Cash Compensation]],MaxSalary)),0)</f>
        <v>0</v>
      </c>
      <c r="E211" s="31"/>
      <c r="F21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1" s="96" t="str">
        <f>IFERROR(IF(Reduction="Yes",0,IF(Table15[[#This Row],[Employee''s Name]]&lt;&gt;"",IF(Table15[[#This Row],[Reduced More Than 25%?]]="No",0,IF(Table15[[#This Row],[Pay Method]]="Hourly",Q211*Table15[[#This Row],[Avg Hours Worked / Week
Most Recent Quarter]]*Weeks,IF(Table15[[#This Row],[Pay Method]]="Salary",Q211*Weeks/52,"Please Select Pay Method"))),"")),"")</f>
        <v/>
      </c>
      <c r="H211" s="32"/>
      <c r="I211" s="98" t="str">
        <f>IFERROR(IF(Table15[[#This Row],[Pay Method]]="Salary",Table15[[#This Row],[Adjusted Cash Compensation ($100,000 Limit)]]/Weeks*52,IF(Table15[[#This Row],[Pay Method]]="Hourly",Table15[[#This Row],[Adjusted Cash Compensation ($100,000 Limit)]]/Weeks/Table15[[#This Row],[Average Hours
Paid/Week]],"")),"")</f>
        <v/>
      </c>
      <c r="J211" s="98"/>
      <c r="K211" s="34" t="str">
        <f>IFERROR(IF(Table15[[#This Row],[Salary/Wages
Covered Period]]&gt;=100000,"N/A",IF(OR(Table15[[#This Row],[Salary/Wages
Covered Period]]/Table15[[#This Row],[Salary/Wages
Most Recent Quarter]]&gt;=0.75,Table15[[#This Row],[Salary/Wages
Most Recent Quarter]]=0),"No","Yes")),"N/A")</f>
        <v>N/A</v>
      </c>
      <c r="L211" s="83"/>
      <c r="M211" s="106"/>
      <c r="N211" s="106"/>
      <c r="O211" s="34" t="str">
        <f>IF(AND(Table15[[#This Row],[Salary/Wages
Feb. 15, 2020]]&lt;&gt;"",Table15[[#This Row],[Salary/Wages
Feb. 15 - Apr. 26, 2020]]&lt;&gt;"",Table15[[#This Row],[Reduced More Than 25%?]]="Yes"),IF(Table15[[#This Row],[Salary/Wages
Feb. 15 - Apr. 26, 2020]]&gt;=Table15[[#This Row],[Salary/Wages
Feb. 15, 2020]],"No","Yes"),"")</f>
        <v/>
      </c>
      <c r="P211" s="108"/>
      <c r="Q211">
        <f>IF(AND(Table15[[#This Row],[Reduction Occurred 
2/15-4/26?]]&lt;&gt;"No",Table15[[#This Row],[Salary/Wages on Dec. 31, 2020 or End of Covered Period]]&gt;=Table15[[#This Row],[Salary/Wages
Feb. 15, 2020]]),0,ROUND(Table15[[#This Row],[Salary/Wages
Most Recent Quarter]]*0.75,2)-Table15[[#This Row],[Salary/Wages
Covered Period]])</f>
        <v>0</v>
      </c>
    </row>
    <row r="212" spans="1:17" x14ac:dyDescent="0.3">
      <c r="A212" s="60"/>
      <c r="B212" s="32"/>
      <c r="C212" s="87"/>
      <c r="D212" s="103">
        <f>IF(AND(NOT(ISBLANK(Table15[[#This Row],[Employee''s Name]])),NOT(ISBLANK(Table15[[#This Row],[Cash Compensation]]))),IF(CoveredPeriod="","See Question 2",MIN(Table15[[#This Row],[Cash Compensation]],MaxSalary)),0)</f>
        <v>0</v>
      </c>
      <c r="E212" s="31"/>
      <c r="F21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2" s="96" t="str">
        <f>IFERROR(IF(Reduction="Yes",0,IF(Table15[[#This Row],[Employee''s Name]]&lt;&gt;"",IF(Table15[[#This Row],[Reduced More Than 25%?]]="No",0,IF(Table15[[#This Row],[Pay Method]]="Hourly",Q212*Table15[[#This Row],[Avg Hours Worked / Week
Most Recent Quarter]]*Weeks,IF(Table15[[#This Row],[Pay Method]]="Salary",Q212*Weeks/52,"Please Select Pay Method"))),"")),"")</f>
        <v/>
      </c>
      <c r="H212" s="32"/>
      <c r="I212" s="98" t="str">
        <f>IFERROR(IF(Table15[[#This Row],[Pay Method]]="Salary",Table15[[#This Row],[Adjusted Cash Compensation ($100,000 Limit)]]/Weeks*52,IF(Table15[[#This Row],[Pay Method]]="Hourly",Table15[[#This Row],[Adjusted Cash Compensation ($100,000 Limit)]]/Weeks/Table15[[#This Row],[Average Hours
Paid/Week]],"")),"")</f>
        <v/>
      </c>
      <c r="J212" s="98"/>
      <c r="K212" s="34" t="str">
        <f>IFERROR(IF(Table15[[#This Row],[Salary/Wages
Covered Period]]&gt;=100000,"N/A",IF(OR(Table15[[#This Row],[Salary/Wages
Covered Period]]/Table15[[#This Row],[Salary/Wages
Most Recent Quarter]]&gt;=0.75,Table15[[#This Row],[Salary/Wages
Most Recent Quarter]]=0),"No","Yes")),"N/A")</f>
        <v>N/A</v>
      </c>
      <c r="L212" s="83"/>
      <c r="M212" s="106"/>
      <c r="N212" s="106"/>
      <c r="O212" s="34" t="str">
        <f>IF(AND(Table15[[#This Row],[Salary/Wages
Feb. 15, 2020]]&lt;&gt;"",Table15[[#This Row],[Salary/Wages
Feb. 15 - Apr. 26, 2020]]&lt;&gt;"",Table15[[#This Row],[Reduced More Than 25%?]]="Yes"),IF(Table15[[#This Row],[Salary/Wages
Feb. 15 - Apr. 26, 2020]]&gt;=Table15[[#This Row],[Salary/Wages
Feb. 15, 2020]],"No","Yes"),"")</f>
        <v/>
      </c>
      <c r="P212" s="108"/>
      <c r="Q212">
        <f>IF(AND(Table15[[#This Row],[Reduction Occurred 
2/15-4/26?]]&lt;&gt;"No",Table15[[#This Row],[Salary/Wages on Dec. 31, 2020 or End of Covered Period]]&gt;=Table15[[#This Row],[Salary/Wages
Feb. 15, 2020]]),0,ROUND(Table15[[#This Row],[Salary/Wages
Most Recent Quarter]]*0.75,2)-Table15[[#This Row],[Salary/Wages
Covered Period]])</f>
        <v>0</v>
      </c>
    </row>
    <row r="213" spans="1:17" x14ac:dyDescent="0.3">
      <c r="A213" s="60"/>
      <c r="B213" s="32"/>
      <c r="C213" s="87"/>
      <c r="D213" s="103">
        <f>IF(AND(NOT(ISBLANK(Table15[[#This Row],[Employee''s Name]])),NOT(ISBLANK(Table15[[#This Row],[Cash Compensation]]))),IF(CoveredPeriod="","See Question 2",MIN(Table15[[#This Row],[Cash Compensation]],MaxSalary)),0)</f>
        <v>0</v>
      </c>
      <c r="E213" s="31"/>
      <c r="F21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3" s="96" t="str">
        <f>IFERROR(IF(Reduction="Yes",0,IF(Table15[[#This Row],[Employee''s Name]]&lt;&gt;"",IF(Table15[[#This Row],[Reduced More Than 25%?]]="No",0,IF(Table15[[#This Row],[Pay Method]]="Hourly",Q213*Table15[[#This Row],[Avg Hours Worked / Week
Most Recent Quarter]]*Weeks,IF(Table15[[#This Row],[Pay Method]]="Salary",Q213*Weeks/52,"Please Select Pay Method"))),"")),"")</f>
        <v/>
      </c>
      <c r="H213" s="32"/>
      <c r="I213" s="98" t="str">
        <f>IFERROR(IF(Table15[[#This Row],[Pay Method]]="Salary",Table15[[#This Row],[Adjusted Cash Compensation ($100,000 Limit)]]/Weeks*52,IF(Table15[[#This Row],[Pay Method]]="Hourly",Table15[[#This Row],[Adjusted Cash Compensation ($100,000 Limit)]]/Weeks/Table15[[#This Row],[Average Hours
Paid/Week]],"")),"")</f>
        <v/>
      </c>
      <c r="J213" s="98"/>
      <c r="K213" s="34" t="str">
        <f>IFERROR(IF(Table15[[#This Row],[Salary/Wages
Covered Period]]&gt;=100000,"N/A",IF(OR(Table15[[#This Row],[Salary/Wages
Covered Period]]/Table15[[#This Row],[Salary/Wages
Most Recent Quarter]]&gt;=0.75,Table15[[#This Row],[Salary/Wages
Most Recent Quarter]]=0),"No","Yes")),"N/A")</f>
        <v>N/A</v>
      </c>
      <c r="L213" s="83"/>
      <c r="M213" s="106"/>
      <c r="N213" s="106"/>
      <c r="O213" s="34" t="str">
        <f>IF(AND(Table15[[#This Row],[Salary/Wages
Feb. 15, 2020]]&lt;&gt;"",Table15[[#This Row],[Salary/Wages
Feb. 15 - Apr. 26, 2020]]&lt;&gt;"",Table15[[#This Row],[Reduced More Than 25%?]]="Yes"),IF(Table15[[#This Row],[Salary/Wages
Feb. 15 - Apr. 26, 2020]]&gt;=Table15[[#This Row],[Salary/Wages
Feb. 15, 2020]],"No","Yes"),"")</f>
        <v/>
      </c>
      <c r="P213" s="108"/>
      <c r="Q213">
        <f>IF(AND(Table15[[#This Row],[Reduction Occurred 
2/15-4/26?]]&lt;&gt;"No",Table15[[#This Row],[Salary/Wages on Dec. 31, 2020 or End of Covered Period]]&gt;=Table15[[#This Row],[Salary/Wages
Feb. 15, 2020]]),0,ROUND(Table15[[#This Row],[Salary/Wages
Most Recent Quarter]]*0.75,2)-Table15[[#This Row],[Salary/Wages
Covered Period]])</f>
        <v>0</v>
      </c>
    </row>
    <row r="214" spans="1:17" x14ac:dyDescent="0.3">
      <c r="A214" s="60"/>
      <c r="B214" s="32"/>
      <c r="C214" s="87"/>
      <c r="D214" s="103">
        <f>IF(AND(NOT(ISBLANK(Table15[[#This Row],[Employee''s Name]])),NOT(ISBLANK(Table15[[#This Row],[Cash Compensation]]))),IF(CoveredPeriod="","See Question 2",MIN(Table15[[#This Row],[Cash Compensation]],MaxSalary)),0)</f>
        <v>0</v>
      </c>
      <c r="E214" s="31"/>
      <c r="F21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4" s="96" t="str">
        <f>IFERROR(IF(Reduction="Yes",0,IF(Table15[[#This Row],[Employee''s Name]]&lt;&gt;"",IF(Table15[[#This Row],[Reduced More Than 25%?]]="No",0,IF(Table15[[#This Row],[Pay Method]]="Hourly",Q214*Table15[[#This Row],[Avg Hours Worked / Week
Most Recent Quarter]]*Weeks,IF(Table15[[#This Row],[Pay Method]]="Salary",Q214*Weeks/52,"Please Select Pay Method"))),"")),"")</f>
        <v/>
      </c>
      <c r="H214" s="32"/>
      <c r="I214" s="98" t="str">
        <f>IFERROR(IF(Table15[[#This Row],[Pay Method]]="Salary",Table15[[#This Row],[Adjusted Cash Compensation ($100,000 Limit)]]/Weeks*52,IF(Table15[[#This Row],[Pay Method]]="Hourly",Table15[[#This Row],[Adjusted Cash Compensation ($100,000 Limit)]]/Weeks/Table15[[#This Row],[Average Hours
Paid/Week]],"")),"")</f>
        <v/>
      </c>
      <c r="J214" s="98"/>
      <c r="K214" s="34" t="str">
        <f>IFERROR(IF(Table15[[#This Row],[Salary/Wages
Covered Period]]&gt;=100000,"N/A",IF(OR(Table15[[#This Row],[Salary/Wages
Covered Period]]/Table15[[#This Row],[Salary/Wages
Most Recent Quarter]]&gt;=0.75,Table15[[#This Row],[Salary/Wages
Most Recent Quarter]]=0),"No","Yes")),"N/A")</f>
        <v>N/A</v>
      </c>
      <c r="L214" s="83"/>
      <c r="M214" s="106"/>
      <c r="N214" s="106"/>
      <c r="O214" s="34" t="str">
        <f>IF(AND(Table15[[#This Row],[Salary/Wages
Feb. 15, 2020]]&lt;&gt;"",Table15[[#This Row],[Salary/Wages
Feb. 15 - Apr. 26, 2020]]&lt;&gt;"",Table15[[#This Row],[Reduced More Than 25%?]]="Yes"),IF(Table15[[#This Row],[Salary/Wages
Feb. 15 - Apr. 26, 2020]]&gt;=Table15[[#This Row],[Salary/Wages
Feb. 15, 2020]],"No","Yes"),"")</f>
        <v/>
      </c>
      <c r="P214" s="108"/>
      <c r="Q214">
        <f>IF(AND(Table15[[#This Row],[Reduction Occurred 
2/15-4/26?]]&lt;&gt;"No",Table15[[#This Row],[Salary/Wages on Dec. 31, 2020 or End of Covered Period]]&gt;=Table15[[#This Row],[Salary/Wages
Feb. 15, 2020]]),0,ROUND(Table15[[#This Row],[Salary/Wages
Most Recent Quarter]]*0.75,2)-Table15[[#This Row],[Salary/Wages
Covered Period]])</f>
        <v>0</v>
      </c>
    </row>
    <row r="215" spans="1:17" x14ac:dyDescent="0.3">
      <c r="A215" s="60"/>
      <c r="B215" s="32"/>
      <c r="C215" s="87"/>
      <c r="D215" s="103">
        <f>IF(AND(NOT(ISBLANK(Table15[[#This Row],[Employee''s Name]])),NOT(ISBLANK(Table15[[#This Row],[Cash Compensation]]))),IF(CoveredPeriod="","See Question 2",MIN(Table15[[#This Row],[Cash Compensation]],MaxSalary)),0)</f>
        <v>0</v>
      </c>
      <c r="E215" s="31"/>
      <c r="F21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5" s="96" t="str">
        <f>IFERROR(IF(Reduction="Yes",0,IF(Table15[[#This Row],[Employee''s Name]]&lt;&gt;"",IF(Table15[[#This Row],[Reduced More Than 25%?]]="No",0,IF(Table15[[#This Row],[Pay Method]]="Hourly",Q215*Table15[[#This Row],[Avg Hours Worked / Week
Most Recent Quarter]]*Weeks,IF(Table15[[#This Row],[Pay Method]]="Salary",Q215*Weeks/52,"Please Select Pay Method"))),"")),"")</f>
        <v/>
      </c>
      <c r="H215" s="32"/>
      <c r="I215" s="98" t="str">
        <f>IFERROR(IF(Table15[[#This Row],[Pay Method]]="Salary",Table15[[#This Row],[Adjusted Cash Compensation ($100,000 Limit)]]/Weeks*52,IF(Table15[[#This Row],[Pay Method]]="Hourly",Table15[[#This Row],[Adjusted Cash Compensation ($100,000 Limit)]]/Weeks/Table15[[#This Row],[Average Hours
Paid/Week]],"")),"")</f>
        <v/>
      </c>
      <c r="J215" s="98"/>
      <c r="K215" s="34" t="str">
        <f>IFERROR(IF(Table15[[#This Row],[Salary/Wages
Covered Period]]&gt;=100000,"N/A",IF(OR(Table15[[#This Row],[Salary/Wages
Covered Period]]/Table15[[#This Row],[Salary/Wages
Most Recent Quarter]]&gt;=0.75,Table15[[#This Row],[Salary/Wages
Most Recent Quarter]]=0),"No","Yes")),"N/A")</f>
        <v>N/A</v>
      </c>
      <c r="L215" s="83"/>
      <c r="M215" s="106"/>
      <c r="N215" s="106"/>
      <c r="O215" s="34" t="str">
        <f>IF(AND(Table15[[#This Row],[Salary/Wages
Feb. 15, 2020]]&lt;&gt;"",Table15[[#This Row],[Salary/Wages
Feb. 15 - Apr. 26, 2020]]&lt;&gt;"",Table15[[#This Row],[Reduced More Than 25%?]]="Yes"),IF(Table15[[#This Row],[Salary/Wages
Feb. 15 - Apr. 26, 2020]]&gt;=Table15[[#This Row],[Salary/Wages
Feb. 15, 2020]],"No","Yes"),"")</f>
        <v/>
      </c>
      <c r="P215" s="108"/>
      <c r="Q215">
        <f>IF(AND(Table15[[#This Row],[Reduction Occurred 
2/15-4/26?]]&lt;&gt;"No",Table15[[#This Row],[Salary/Wages on Dec. 31, 2020 or End of Covered Period]]&gt;=Table15[[#This Row],[Salary/Wages
Feb. 15, 2020]]),0,ROUND(Table15[[#This Row],[Salary/Wages
Most Recent Quarter]]*0.75,2)-Table15[[#This Row],[Salary/Wages
Covered Period]])</f>
        <v>0</v>
      </c>
    </row>
    <row r="216" spans="1:17" x14ac:dyDescent="0.3">
      <c r="A216" s="60"/>
      <c r="B216" s="32"/>
      <c r="C216" s="87"/>
      <c r="D216" s="103">
        <f>IF(AND(NOT(ISBLANK(Table15[[#This Row],[Employee''s Name]])),NOT(ISBLANK(Table15[[#This Row],[Cash Compensation]]))),IF(CoveredPeriod="","See Question 2",MIN(Table15[[#This Row],[Cash Compensation]],MaxSalary)),0)</f>
        <v>0</v>
      </c>
      <c r="E216" s="31"/>
      <c r="F21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6" s="96" t="str">
        <f>IFERROR(IF(Reduction="Yes",0,IF(Table15[[#This Row],[Employee''s Name]]&lt;&gt;"",IF(Table15[[#This Row],[Reduced More Than 25%?]]="No",0,IF(Table15[[#This Row],[Pay Method]]="Hourly",Q216*Table15[[#This Row],[Avg Hours Worked / Week
Most Recent Quarter]]*Weeks,IF(Table15[[#This Row],[Pay Method]]="Salary",Q216*Weeks/52,"Please Select Pay Method"))),"")),"")</f>
        <v/>
      </c>
      <c r="H216" s="32"/>
      <c r="I216" s="98" t="str">
        <f>IFERROR(IF(Table15[[#This Row],[Pay Method]]="Salary",Table15[[#This Row],[Adjusted Cash Compensation ($100,000 Limit)]]/Weeks*52,IF(Table15[[#This Row],[Pay Method]]="Hourly",Table15[[#This Row],[Adjusted Cash Compensation ($100,000 Limit)]]/Weeks/Table15[[#This Row],[Average Hours
Paid/Week]],"")),"")</f>
        <v/>
      </c>
      <c r="J216" s="98"/>
      <c r="K216" s="34" t="str">
        <f>IFERROR(IF(Table15[[#This Row],[Salary/Wages
Covered Period]]&gt;=100000,"N/A",IF(OR(Table15[[#This Row],[Salary/Wages
Covered Period]]/Table15[[#This Row],[Salary/Wages
Most Recent Quarter]]&gt;=0.75,Table15[[#This Row],[Salary/Wages
Most Recent Quarter]]=0),"No","Yes")),"N/A")</f>
        <v>N/A</v>
      </c>
      <c r="L216" s="83"/>
      <c r="M216" s="106"/>
      <c r="N216" s="106"/>
      <c r="O216" s="34" t="str">
        <f>IF(AND(Table15[[#This Row],[Salary/Wages
Feb. 15, 2020]]&lt;&gt;"",Table15[[#This Row],[Salary/Wages
Feb. 15 - Apr. 26, 2020]]&lt;&gt;"",Table15[[#This Row],[Reduced More Than 25%?]]="Yes"),IF(Table15[[#This Row],[Salary/Wages
Feb. 15 - Apr. 26, 2020]]&gt;=Table15[[#This Row],[Salary/Wages
Feb. 15, 2020]],"No","Yes"),"")</f>
        <v/>
      </c>
      <c r="P216" s="108"/>
      <c r="Q216">
        <f>IF(AND(Table15[[#This Row],[Reduction Occurred 
2/15-4/26?]]&lt;&gt;"No",Table15[[#This Row],[Salary/Wages on Dec. 31, 2020 or End of Covered Period]]&gt;=Table15[[#This Row],[Salary/Wages
Feb. 15, 2020]]),0,ROUND(Table15[[#This Row],[Salary/Wages
Most Recent Quarter]]*0.75,2)-Table15[[#This Row],[Salary/Wages
Covered Period]])</f>
        <v>0</v>
      </c>
    </row>
    <row r="217" spans="1:17" x14ac:dyDescent="0.3">
      <c r="A217" s="60"/>
      <c r="B217" s="32"/>
      <c r="C217" s="87"/>
      <c r="D217" s="103">
        <f>IF(AND(NOT(ISBLANK(Table15[[#This Row],[Employee''s Name]])),NOT(ISBLANK(Table15[[#This Row],[Cash Compensation]]))),IF(CoveredPeriod="","See Question 2",MIN(Table15[[#This Row],[Cash Compensation]],MaxSalary)),0)</f>
        <v>0</v>
      </c>
      <c r="E217" s="31"/>
      <c r="F21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7" s="96" t="str">
        <f>IFERROR(IF(Reduction="Yes",0,IF(Table15[[#This Row],[Employee''s Name]]&lt;&gt;"",IF(Table15[[#This Row],[Reduced More Than 25%?]]="No",0,IF(Table15[[#This Row],[Pay Method]]="Hourly",Q217*Table15[[#This Row],[Avg Hours Worked / Week
Most Recent Quarter]]*Weeks,IF(Table15[[#This Row],[Pay Method]]="Salary",Q217*Weeks/52,"Please Select Pay Method"))),"")),"")</f>
        <v/>
      </c>
      <c r="H217" s="32"/>
      <c r="I217" s="98" t="str">
        <f>IFERROR(IF(Table15[[#This Row],[Pay Method]]="Salary",Table15[[#This Row],[Adjusted Cash Compensation ($100,000 Limit)]]/Weeks*52,IF(Table15[[#This Row],[Pay Method]]="Hourly",Table15[[#This Row],[Adjusted Cash Compensation ($100,000 Limit)]]/Weeks/Table15[[#This Row],[Average Hours
Paid/Week]],"")),"")</f>
        <v/>
      </c>
      <c r="J217" s="98"/>
      <c r="K217" s="34" t="str">
        <f>IFERROR(IF(Table15[[#This Row],[Salary/Wages
Covered Period]]&gt;=100000,"N/A",IF(OR(Table15[[#This Row],[Salary/Wages
Covered Period]]/Table15[[#This Row],[Salary/Wages
Most Recent Quarter]]&gt;=0.75,Table15[[#This Row],[Salary/Wages
Most Recent Quarter]]=0),"No","Yes")),"N/A")</f>
        <v>N/A</v>
      </c>
      <c r="L217" s="83"/>
      <c r="M217" s="106"/>
      <c r="N217" s="106"/>
      <c r="O217" s="34" t="str">
        <f>IF(AND(Table15[[#This Row],[Salary/Wages
Feb. 15, 2020]]&lt;&gt;"",Table15[[#This Row],[Salary/Wages
Feb. 15 - Apr. 26, 2020]]&lt;&gt;"",Table15[[#This Row],[Reduced More Than 25%?]]="Yes"),IF(Table15[[#This Row],[Salary/Wages
Feb. 15 - Apr. 26, 2020]]&gt;=Table15[[#This Row],[Salary/Wages
Feb. 15, 2020]],"No","Yes"),"")</f>
        <v/>
      </c>
      <c r="P217" s="108"/>
      <c r="Q217">
        <f>IF(AND(Table15[[#This Row],[Reduction Occurred 
2/15-4/26?]]&lt;&gt;"No",Table15[[#This Row],[Salary/Wages on Dec. 31, 2020 or End of Covered Period]]&gt;=Table15[[#This Row],[Salary/Wages
Feb. 15, 2020]]),0,ROUND(Table15[[#This Row],[Salary/Wages
Most Recent Quarter]]*0.75,2)-Table15[[#This Row],[Salary/Wages
Covered Period]])</f>
        <v>0</v>
      </c>
    </row>
    <row r="218" spans="1:17" x14ac:dyDescent="0.3">
      <c r="A218" s="60"/>
      <c r="B218" s="32"/>
      <c r="C218" s="87"/>
      <c r="D218" s="103">
        <f>IF(AND(NOT(ISBLANK(Table15[[#This Row],[Employee''s Name]])),NOT(ISBLANK(Table15[[#This Row],[Cash Compensation]]))),IF(CoveredPeriod="","See Question 2",MIN(Table15[[#This Row],[Cash Compensation]],MaxSalary)),0)</f>
        <v>0</v>
      </c>
      <c r="E218" s="31"/>
      <c r="F21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8" s="96" t="str">
        <f>IFERROR(IF(Reduction="Yes",0,IF(Table15[[#This Row],[Employee''s Name]]&lt;&gt;"",IF(Table15[[#This Row],[Reduced More Than 25%?]]="No",0,IF(Table15[[#This Row],[Pay Method]]="Hourly",Q218*Table15[[#This Row],[Avg Hours Worked / Week
Most Recent Quarter]]*Weeks,IF(Table15[[#This Row],[Pay Method]]="Salary",Q218*Weeks/52,"Please Select Pay Method"))),"")),"")</f>
        <v/>
      </c>
      <c r="H218" s="32"/>
      <c r="I218" s="98" t="str">
        <f>IFERROR(IF(Table15[[#This Row],[Pay Method]]="Salary",Table15[[#This Row],[Adjusted Cash Compensation ($100,000 Limit)]]/Weeks*52,IF(Table15[[#This Row],[Pay Method]]="Hourly",Table15[[#This Row],[Adjusted Cash Compensation ($100,000 Limit)]]/Weeks/Table15[[#This Row],[Average Hours
Paid/Week]],"")),"")</f>
        <v/>
      </c>
      <c r="J218" s="98"/>
      <c r="K218" s="34" t="str">
        <f>IFERROR(IF(Table15[[#This Row],[Salary/Wages
Covered Period]]&gt;=100000,"N/A",IF(OR(Table15[[#This Row],[Salary/Wages
Covered Period]]/Table15[[#This Row],[Salary/Wages
Most Recent Quarter]]&gt;=0.75,Table15[[#This Row],[Salary/Wages
Most Recent Quarter]]=0),"No","Yes")),"N/A")</f>
        <v>N/A</v>
      </c>
      <c r="L218" s="83"/>
      <c r="M218" s="106"/>
      <c r="N218" s="106"/>
      <c r="O218" s="34" t="str">
        <f>IF(AND(Table15[[#This Row],[Salary/Wages
Feb. 15, 2020]]&lt;&gt;"",Table15[[#This Row],[Salary/Wages
Feb. 15 - Apr. 26, 2020]]&lt;&gt;"",Table15[[#This Row],[Reduced More Than 25%?]]="Yes"),IF(Table15[[#This Row],[Salary/Wages
Feb. 15 - Apr. 26, 2020]]&gt;=Table15[[#This Row],[Salary/Wages
Feb. 15, 2020]],"No","Yes"),"")</f>
        <v/>
      </c>
      <c r="P218" s="108"/>
      <c r="Q218">
        <f>IF(AND(Table15[[#This Row],[Reduction Occurred 
2/15-4/26?]]&lt;&gt;"No",Table15[[#This Row],[Salary/Wages on Dec. 31, 2020 or End of Covered Period]]&gt;=Table15[[#This Row],[Salary/Wages
Feb. 15, 2020]]),0,ROUND(Table15[[#This Row],[Salary/Wages
Most Recent Quarter]]*0.75,2)-Table15[[#This Row],[Salary/Wages
Covered Period]])</f>
        <v>0</v>
      </c>
    </row>
    <row r="219" spans="1:17" x14ac:dyDescent="0.3">
      <c r="A219" s="60"/>
      <c r="B219" s="32"/>
      <c r="C219" s="87"/>
      <c r="D219" s="103">
        <f>IF(AND(NOT(ISBLANK(Table15[[#This Row],[Employee''s Name]])),NOT(ISBLANK(Table15[[#This Row],[Cash Compensation]]))),IF(CoveredPeriod="","See Question 2",MIN(Table15[[#This Row],[Cash Compensation]],MaxSalary)),0)</f>
        <v>0</v>
      </c>
      <c r="E219" s="31"/>
      <c r="F21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19" s="96" t="str">
        <f>IFERROR(IF(Reduction="Yes",0,IF(Table15[[#This Row],[Employee''s Name]]&lt;&gt;"",IF(Table15[[#This Row],[Reduced More Than 25%?]]="No",0,IF(Table15[[#This Row],[Pay Method]]="Hourly",Q219*Table15[[#This Row],[Avg Hours Worked / Week
Most Recent Quarter]]*Weeks,IF(Table15[[#This Row],[Pay Method]]="Salary",Q219*Weeks/52,"Please Select Pay Method"))),"")),"")</f>
        <v/>
      </c>
      <c r="H219" s="32"/>
      <c r="I219" s="98" t="str">
        <f>IFERROR(IF(Table15[[#This Row],[Pay Method]]="Salary",Table15[[#This Row],[Adjusted Cash Compensation ($100,000 Limit)]]/Weeks*52,IF(Table15[[#This Row],[Pay Method]]="Hourly",Table15[[#This Row],[Adjusted Cash Compensation ($100,000 Limit)]]/Weeks/Table15[[#This Row],[Average Hours
Paid/Week]],"")),"")</f>
        <v/>
      </c>
      <c r="J219" s="98"/>
      <c r="K219" s="34" t="str">
        <f>IFERROR(IF(Table15[[#This Row],[Salary/Wages
Covered Period]]&gt;=100000,"N/A",IF(OR(Table15[[#This Row],[Salary/Wages
Covered Period]]/Table15[[#This Row],[Salary/Wages
Most Recent Quarter]]&gt;=0.75,Table15[[#This Row],[Salary/Wages
Most Recent Quarter]]=0),"No","Yes")),"N/A")</f>
        <v>N/A</v>
      </c>
      <c r="L219" s="83"/>
      <c r="M219" s="106"/>
      <c r="N219" s="106"/>
      <c r="O219" s="34" t="str">
        <f>IF(AND(Table15[[#This Row],[Salary/Wages
Feb. 15, 2020]]&lt;&gt;"",Table15[[#This Row],[Salary/Wages
Feb. 15 - Apr. 26, 2020]]&lt;&gt;"",Table15[[#This Row],[Reduced More Than 25%?]]="Yes"),IF(Table15[[#This Row],[Salary/Wages
Feb. 15 - Apr. 26, 2020]]&gt;=Table15[[#This Row],[Salary/Wages
Feb. 15, 2020]],"No","Yes"),"")</f>
        <v/>
      </c>
      <c r="P219" s="108"/>
      <c r="Q219">
        <f>IF(AND(Table15[[#This Row],[Reduction Occurred 
2/15-4/26?]]&lt;&gt;"No",Table15[[#This Row],[Salary/Wages on Dec. 31, 2020 or End of Covered Period]]&gt;=Table15[[#This Row],[Salary/Wages
Feb. 15, 2020]]),0,ROUND(Table15[[#This Row],[Salary/Wages
Most Recent Quarter]]*0.75,2)-Table15[[#This Row],[Salary/Wages
Covered Period]])</f>
        <v>0</v>
      </c>
    </row>
    <row r="220" spans="1:17" x14ac:dyDescent="0.3">
      <c r="A220" s="60"/>
      <c r="B220" s="32"/>
      <c r="C220" s="87"/>
      <c r="D220" s="103">
        <f>IF(AND(NOT(ISBLANK(Table15[[#This Row],[Employee''s Name]])),NOT(ISBLANK(Table15[[#This Row],[Cash Compensation]]))),IF(CoveredPeriod="","See Question 2",MIN(Table15[[#This Row],[Cash Compensation]],MaxSalary)),0)</f>
        <v>0</v>
      </c>
      <c r="E220" s="31"/>
      <c r="F22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0" s="96" t="str">
        <f>IFERROR(IF(Reduction="Yes",0,IF(Table15[[#This Row],[Employee''s Name]]&lt;&gt;"",IF(Table15[[#This Row],[Reduced More Than 25%?]]="No",0,IF(Table15[[#This Row],[Pay Method]]="Hourly",Q220*Table15[[#This Row],[Avg Hours Worked / Week
Most Recent Quarter]]*Weeks,IF(Table15[[#This Row],[Pay Method]]="Salary",Q220*Weeks/52,"Please Select Pay Method"))),"")),"")</f>
        <v/>
      </c>
      <c r="H220" s="32"/>
      <c r="I220" s="98" t="str">
        <f>IFERROR(IF(Table15[[#This Row],[Pay Method]]="Salary",Table15[[#This Row],[Adjusted Cash Compensation ($100,000 Limit)]]/Weeks*52,IF(Table15[[#This Row],[Pay Method]]="Hourly",Table15[[#This Row],[Adjusted Cash Compensation ($100,000 Limit)]]/Weeks/Table15[[#This Row],[Average Hours
Paid/Week]],"")),"")</f>
        <v/>
      </c>
      <c r="J220" s="98"/>
      <c r="K220" s="34" t="str">
        <f>IFERROR(IF(Table15[[#This Row],[Salary/Wages
Covered Period]]&gt;=100000,"N/A",IF(OR(Table15[[#This Row],[Salary/Wages
Covered Period]]/Table15[[#This Row],[Salary/Wages
Most Recent Quarter]]&gt;=0.75,Table15[[#This Row],[Salary/Wages
Most Recent Quarter]]=0),"No","Yes")),"N/A")</f>
        <v>N/A</v>
      </c>
      <c r="L220" s="83"/>
      <c r="M220" s="106"/>
      <c r="N220" s="106"/>
      <c r="O220" s="34" t="str">
        <f>IF(AND(Table15[[#This Row],[Salary/Wages
Feb. 15, 2020]]&lt;&gt;"",Table15[[#This Row],[Salary/Wages
Feb. 15 - Apr. 26, 2020]]&lt;&gt;"",Table15[[#This Row],[Reduced More Than 25%?]]="Yes"),IF(Table15[[#This Row],[Salary/Wages
Feb. 15 - Apr. 26, 2020]]&gt;=Table15[[#This Row],[Salary/Wages
Feb. 15, 2020]],"No","Yes"),"")</f>
        <v/>
      </c>
      <c r="P220" s="108"/>
      <c r="Q220">
        <f>IF(AND(Table15[[#This Row],[Reduction Occurred 
2/15-4/26?]]&lt;&gt;"No",Table15[[#This Row],[Salary/Wages on Dec. 31, 2020 or End of Covered Period]]&gt;=Table15[[#This Row],[Salary/Wages
Feb. 15, 2020]]),0,ROUND(Table15[[#This Row],[Salary/Wages
Most Recent Quarter]]*0.75,2)-Table15[[#This Row],[Salary/Wages
Covered Period]])</f>
        <v>0</v>
      </c>
    </row>
    <row r="221" spans="1:17" x14ac:dyDescent="0.3">
      <c r="A221" s="60"/>
      <c r="B221" s="32"/>
      <c r="C221" s="87"/>
      <c r="D221" s="103">
        <f>IF(AND(NOT(ISBLANK(Table15[[#This Row],[Employee''s Name]])),NOT(ISBLANK(Table15[[#This Row],[Cash Compensation]]))),IF(CoveredPeriod="","See Question 2",MIN(Table15[[#This Row],[Cash Compensation]],MaxSalary)),0)</f>
        <v>0</v>
      </c>
      <c r="E221" s="31"/>
      <c r="F22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1" s="96" t="str">
        <f>IFERROR(IF(Reduction="Yes",0,IF(Table15[[#This Row],[Employee''s Name]]&lt;&gt;"",IF(Table15[[#This Row],[Reduced More Than 25%?]]="No",0,IF(Table15[[#This Row],[Pay Method]]="Hourly",Q221*Table15[[#This Row],[Avg Hours Worked / Week
Most Recent Quarter]]*Weeks,IF(Table15[[#This Row],[Pay Method]]="Salary",Q221*Weeks/52,"Please Select Pay Method"))),"")),"")</f>
        <v/>
      </c>
      <c r="H221" s="32"/>
      <c r="I221" s="98" t="str">
        <f>IFERROR(IF(Table15[[#This Row],[Pay Method]]="Salary",Table15[[#This Row],[Adjusted Cash Compensation ($100,000 Limit)]]/Weeks*52,IF(Table15[[#This Row],[Pay Method]]="Hourly",Table15[[#This Row],[Adjusted Cash Compensation ($100,000 Limit)]]/Weeks/Table15[[#This Row],[Average Hours
Paid/Week]],"")),"")</f>
        <v/>
      </c>
      <c r="J221" s="98"/>
      <c r="K221" s="34" t="str">
        <f>IFERROR(IF(Table15[[#This Row],[Salary/Wages
Covered Period]]&gt;=100000,"N/A",IF(OR(Table15[[#This Row],[Salary/Wages
Covered Period]]/Table15[[#This Row],[Salary/Wages
Most Recent Quarter]]&gt;=0.75,Table15[[#This Row],[Salary/Wages
Most Recent Quarter]]=0),"No","Yes")),"N/A")</f>
        <v>N/A</v>
      </c>
      <c r="L221" s="83"/>
      <c r="M221" s="106"/>
      <c r="N221" s="106"/>
      <c r="O221" s="34" t="str">
        <f>IF(AND(Table15[[#This Row],[Salary/Wages
Feb. 15, 2020]]&lt;&gt;"",Table15[[#This Row],[Salary/Wages
Feb. 15 - Apr. 26, 2020]]&lt;&gt;"",Table15[[#This Row],[Reduced More Than 25%?]]="Yes"),IF(Table15[[#This Row],[Salary/Wages
Feb. 15 - Apr. 26, 2020]]&gt;=Table15[[#This Row],[Salary/Wages
Feb. 15, 2020]],"No","Yes"),"")</f>
        <v/>
      </c>
      <c r="P221" s="108"/>
      <c r="Q221">
        <f>IF(AND(Table15[[#This Row],[Reduction Occurred 
2/15-4/26?]]&lt;&gt;"No",Table15[[#This Row],[Salary/Wages on Dec. 31, 2020 or End of Covered Period]]&gt;=Table15[[#This Row],[Salary/Wages
Feb. 15, 2020]]),0,ROUND(Table15[[#This Row],[Salary/Wages
Most Recent Quarter]]*0.75,2)-Table15[[#This Row],[Salary/Wages
Covered Period]])</f>
        <v>0</v>
      </c>
    </row>
    <row r="222" spans="1:17" x14ac:dyDescent="0.3">
      <c r="A222" s="60"/>
      <c r="B222" s="32"/>
      <c r="C222" s="87"/>
      <c r="D222" s="103">
        <f>IF(AND(NOT(ISBLANK(Table15[[#This Row],[Employee''s Name]])),NOT(ISBLANK(Table15[[#This Row],[Cash Compensation]]))),IF(CoveredPeriod="","See Question 2",MIN(Table15[[#This Row],[Cash Compensation]],MaxSalary)),0)</f>
        <v>0</v>
      </c>
      <c r="E222" s="31"/>
      <c r="F22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2" s="96" t="str">
        <f>IFERROR(IF(Reduction="Yes",0,IF(Table15[[#This Row],[Employee''s Name]]&lt;&gt;"",IF(Table15[[#This Row],[Reduced More Than 25%?]]="No",0,IF(Table15[[#This Row],[Pay Method]]="Hourly",Q222*Table15[[#This Row],[Avg Hours Worked / Week
Most Recent Quarter]]*Weeks,IF(Table15[[#This Row],[Pay Method]]="Salary",Q222*Weeks/52,"Please Select Pay Method"))),"")),"")</f>
        <v/>
      </c>
      <c r="H222" s="32"/>
      <c r="I222" s="98" t="str">
        <f>IFERROR(IF(Table15[[#This Row],[Pay Method]]="Salary",Table15[[#This Row],[Adjusted Cash Compensation ($100,000 Limit)]]/Weeks*52,IF(Table15[[#This Row],[Pay Method]]="Hourly",Table15[[#This Row],[Adjusted Cash Compensation ($100,000 Limit)]]/Weeks/Table15[[#This Row],[Average Hours
Paid/Week]],"")),"")</f>
        <v/>
      </c>
      <c r="J222" s="98"/>
      <c r="K222" s="34" t="str">
        <f>IFERROR(IF(Table15[[#This Row],[Salary/Wages
Covered Period]]&gt;=100000,"N/A",IF(OR(Table15[[#This Row],[Salary/Wages
Covered Period]]/Table15[[#This Row],[Salary/Wages
Most Recent Quarter]]&gt;=0.75,Table15[[#This Row],[Salary/Wages
Most Recent Quarter]]=0),"No","Yes")),"N/A")</f>
        <v>N/A</v>
      </c>
      <c r="L222" s="83"/>
      <c r="M222" s="106"/>
      <c r="N222" s="106"/>
      <c r="O222" s="34" t="str">
        <f>IF(AND(Table15[[#This Row],[Salary/Wages
Feb. 15, 2020]]&lt;&gt;"",Table15[[#This Row],[Salary/Wages
Feb. 15 - Apr. 26, 2020]]&lt;&gt;"",Table15[[#This Row],[Reduced More Than 25%?]]="Yes"),IF(Table15[[#This Row],[Salary/Wages
Feb. 15 - Apr. 26, 2020]]&gt;=Table15[[#This Row],[Salary/Wages
Feb. 15, 2020]],"No","Yes"),"")</f>
        <v/>
      </c>
      <c r="P222" s="108"/>
      <c r="Q222">
        <f>IF(AND(Table15[[#This Row],[Reduction Occurred 
2/15-4/26?]]&lt;&gt;"No",Table15[[#This Row],[Salary/Wages on Dec. 31, 2020 or End of Covered Period]]&gt;=Table15[[#This Row],[Salary/Wages
Feb. 15, 2020]]),0,ROUND(Table15[[#This Row],[Salary/Wages
Most Recent Quarter]]*0.75,2)-Table15[[#This Row],[Salary/Wages
Covered Period]])</f>
        <v>0</v>
      </c>
    </row>
    <row r="223" spans="1:17" x14ac:dyDescent="0.3">
      <c r="A223" s="60"/>
      <c r="B223" s="32"/>
      <c r="C223" s="87"/>
      <c r="D223" s="103">
        <f>IF(AND(NOT(ISBLANK(Table15[[#This Row],[Employee''s Name]])),NOT(ISBLANK(Table15[[#This Row],[Cash Compensation]]))),IF(CoveredPeriod="","See Question 2",MIN(Table15[[#This Row],[Cash Compensation]],MaxSalary)),0)</f>
        <v>0</v>
      </c>
      <c r="E223" s="31"/>
      <c r="F22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3" s="96" t="str">
        <f>IFERROR(IF(Reduction="Yes",0,IF(Table15[[#This Row],[Employee''s Name]]&lt;&gt;"",IF(Table15[[#This Row],[Reduced More Than 25%?]]="No",0,IF(Table15[[#This Row],[Pay Method]]="Hourly",Q223*Table15[[#This Row],[Avg Hours Worked / Week
Most Recent Quarter]]*Weeks,IF(Table15[[#This Row],[Pay Method]]="Salary",Q223*Weeks/52,"Please Select Pay Method"))),"")),"")</f>
        <v/>
      </c>
      <c r="H223" s="32"/>
      <c r="I223" s="98" t="str">
        <f>IFERROR(IF(Table15[[#This Row],[Pay Method]]="Salary",Table15[[#This Row],[Adjusted Cash Compensation ($100,000 Limit)]]/Weeks*52,IF(Table15[[#This Row],[Pay Method]]="Hourly",Table15[[#This Row],[Adjusted Cash Compensation ($100,000 Limit)]]/Weeks/Table15[[#This Row],[Average Hours
Paid/Week]],"")),"")</f>
        <v/>
      </c>
      <c r="J223" s="98"/>
      <c r="K223" s="34" t="str">
        <f>IFERROR(IF(Table15[[#This Row],[Salary/Wages
Covered Period]]&gt;=100000,"N/A",IF(OR(Table15[[#This Row],[Salary/Wages
Covered Period]]/Table15[[#This Row],[Salary/Wages
Most Recent Quarter]]&gt;=0.75,Table15[[#This Row],[Salary/Wages
Most Recent Quarter]]=0),"No","Yes")),"N/A")</f>
        <v>N/A</v>
      </c>
      <c r="L223" s="83"/>
      <c r="M223" s="106"/>
      <c r="N223" s="106"/>
      <c r="O223" s="34" t="str">
        <f>IF(AND(Table15[[#This Row],[Salary/Wages
Feb. 15, 2020]]&lt;&gt;"",Table15[[#This Row],[Salary/Wages
Feb. 15 - Apr. 26, 2020]]&lt;&gt;"",Table15[[#This Row],[Reduced More Than 25%?]]="Yes"),IF(Table15[[#This Row],[Salary/Wages
Feb. 15 - Apr. 26, 2020]]&gt;=Table15[[#This Row],[Salary/Wages
Feb. 15, 2020]],"No","Yes"),"")</f>
        <v/>
      </c>
      <c r="P223" s="108"/>
      <c r="Q223">
        <f>IF(AND(Table15[[#This Row],[Reduction Occurred 
2/15-4/26?]]&lt;&gt;"No",Table15[[#This Row],[Salary/Wages on Dec. 31, 2020 or End of Covered Period]]&gt;=Table15[[#This Row],[Salary/Wages
Feb. 15, 2020]]),0,ROUND(Table15[[#This Row],[Salary/Wages
Most Recent Quarter]]*0.75,2)-Table15[[#This Row],[Salary/Wages
Covered Period]])</f>
        <v>0</v>
      </c>
    </row>
    <row r="224" spans="1:17" x14ac:dyDescent="0.3">
      <c r="A224" s="60"/>
      <c r="B224" s="32"/>
      <c r="C224" s="87"/>
      <c r="D224" s="103">
        <f>IF(AND(NOT(ISBLANK(Table15[[#This Row],[Employee''s Name]])),NOT(ISBLANK(Table15[[#This Row],[Cash Compensation]]))),IF(CoveredPeriod="","See Question 2",MIN(Table15[[#This Row],[Cash Compensation]],MaxSalary)),0)</f>
        <v>0</v>
      </c>
      <c r="E224" s="31"/>
      <c r="F22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4" s="96" t="str">
        <f>IFERROR(IF(Reduction="Yes",0,IF(Table15[[#This Row],[Employee''s Name]]&lt;&gt;"",IF(Table15[[#This Row],[Reduced More Than 25%?]]="No",0,IF(Table15[[#This Row],[Pay Method]]="Hourly",Q224*Table15[[#This Row],[Avg Hours Worked / Week
Most Recent Quarter]]*Weeks,IF(Table15[[#This Row],[Pay Method]]="Salary",Q224*Weeks/52,"Please Select Pay Method"))),"")),"")</f>
        <v/>
      </c>
      <c r="H224" s="32"/>
      <c r="I224" s="98" t="str">
        <f>IFERROR(IF(Table15[[#This Row],[Pay Method]]="Salary",Table15[[#This Row],[Adjusted Cash Compensation ($100,000 Limit)]]/Weeks*52,IF(Table15[[#This Row],[Pay Method]]="Hourly",Table15[[#This Row],[Adjusted Cash Compensation ($100,000 Limit)]]/Weeks/Table15[[#This Row],[Average Hours
Paid/Week]],"")),"")</f>
        <v/>
      </c>
      <c r="J224" s="98"/>
      <c r="K224" s="34" t="str">
        <f>IFERROR(IF(Table15[[#This Row],[Salary/Wages
Covered Period]]&gt;=100000,"N/A",IF(OR(Table15[[#This Row],[Salary/Wages
Covered Period]]/Table15[[#This Row],[Salary/Wages
Most Recent Quarter]]&gt;=0.75,Table15[[#This Row],[Salary/Wages
Most Recent Quarter]]=0),"No","Yes")),"N/A")</f>
        <v>N/A</v>
      </c>
      <c r="L224" s="83"/>
      <c r="M224" s="106"/>
      <c r="N224" s="106"/>
      <c r="O224" s="34" t="str">
        <f>IF(AND(Table15[[#This Row],[Salary/Wages
Feb. 15, 2020]]&lt;&gt;"",Table15[[#This Row],[Salary/Wages
Feb. 15 - Apr. 26, 2020]]&lt;&gt;"",Table15[[#This Row],[Reduced More Than 25%?]]="Yes"),IF(Table15[[#This Row],[Salary/Wages
Feb. 15 - Apr. 26, 2020]]&gt;=Table15[[#This Row],[Salary/Wages
Feb. 15, 2020]],"No","Yes"),"")</f>
        <v/>
      </c>
      <c r="P224" s="108"/>
      <c r="Q224">
        <f>IF(AND(Table15[[#This Row],[Reduction Occurred 
2/15-4/26?]]&lt;&gt;"No",Table15[[#This Row],[Salary/Wages on Dec. 31, 2020 or End of Covered Period]]&gt;=Table15[[#This Row],[Salary/Wages
Feb. 15, 2020]]),0,ROUND(Table15[[#This Row],[Salary/Wages
Most Recent Quarter]]*0.75,2)-Table15[[#This Row],[Salary/Wages
Covered Period]])</f>
        <v>0</v>
      </c>
    </row>
    <row r="225" spans="1:17" x14ac:dyDescent="0.3">
      <c r="A225" s="60"/>
      <c r="B225" s="32"/>
      <c r="C225" s="87"/>
      <c r="D225" s="103">
        <f>IF(AND(NOT(ISBLANK(Table15[[#This Row],[Employee''s Name]])),NOT(ISBLANK(Table15[[#This Row],[Cash Compensation]]))),IF(CoveredPeriod="","See Question 2",MIN(Table15[[#This Row],[Cash Compensation]],MaxSalary)),0)</f>
        <v>0</v>
      </c>
      <c r="E225" s="31"/>
      <c r="F22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5" s="96" t="str">
        <f>IFERROR(IF(Reduction="Yes",0,IF(Table15[[#This Row],[Employee''s Name]]&lt;&gt;"",IF(Table15[[#This Row],[Reduced More Than 25%?]]="No",0,IF(Table15[[#This Row],[Pay Method]]="Hourly",Q225*Table15[[#This Row],[Avg Hours Worked / Week
Most Recent Quarter]]*Weeks,IF(Table15[[#This Row],[Pay Method]]="Salary",Q225*Weeks/52,"Please Select Pay Method"))),"")),"")</f>
        <v/>
      </c>
      <c r="H225" s="32"/>
      <c r="I225" s="98" t="str">
        <f>IFERROR(IF(Table15[[#This Row],[Pay Method]]="Salary",Table15[[#This Row],[Adjusted Cash Compensation ($100,000 Limit)]]/Weeks*52,IF(Table15[[#This Row],[Pay Method]]="Hourly",Table15[[#This Row],[Adjusted Cash Compensation ($100,000 Limit)]]/Weeks/Table15[[#This Row],[Average Hours
Paid/Week]],"")),"")</f>
        <v/>
      </c>
      <c r="J225" s="98"/>
      <c r="K225" s="34" t="str">
        <f>IFERROR(IF(Table15[[#This Row],[Salary/Wages
Covered Period]]&gt;=100000,"N/A",IF(OR(Table15[[#This Row],[Salary/Wages
Covered Period]]/Table15[[#This Row],[Salary/Wages
Most Recent Quarter]]&gt;=0.75,Table15[[#This Row],[Salary/Wages
Most Recent Quarter]]=0),"No","Yes")),"N/A")</f>
        <v>N/A</v>
      </c>
      <c r="L225" s="83"/>
      <c r="M225" s="106"/>
      <c r="N225" s="106"/>
      <c r="O225" s="34" t="str">
        <f>IF(AND(Table15[[#This Row],[Salary/Wages
Feb. 15, 2020]]&lt;&gt;"",Table15[[#This Row],[Salary/Wages
Feb. 15 - Apr. 26, 2020]]&lt;&gt;"",Table15[[#This Row],[Reduced More Than 25%?]]="Yes"),IF(Table15[[#This Row],[Salary/Wages
Feb. 15 - Apr. 26, 2020]]&gt;=Table15[[#This Row],[Salary/Wages
Feb. 15, 2020]],"No","Yes"),"")</f>
        <v/>
      </c>
      <c r="P225" s="108"/>
      <c r="Q225">
        <f>IF(AND(Table15[[#This Row],[Reduction Occurred 
2/15-4/26?]]&lt;&gt;"No",Table15[[#This Row],[Salary/Wages on Dec. 31, 2020 or End of Covered Period]]&gt;=Table15[[#This Row],[Salary/Wages
Feb. 15, 2020]]),0,ROUND(Table15[[#This Row],[Salary/Wages
Most Recent Quarter]]*0.75,2)-Table15[[#This Row],[Salary/Wages
Covered Period]])</f>
        <v>0</v>
      </c>
    </row>
    <row r="226" spans="1:17" x14ac:dyDescent="0.3">
      <c r="A226" s="60"/>
      <c r="B226" s="32"/>
      <c r="C226" s="87"/>
      <c r="D226" s="103">
        <f>IF(AND(NOT(ISBLANK(Table15[[#This Row],[Employee''s Name]])),NOT(ISBLANK(Table15[[#This Row],[Cash Compensation]]))),IF(CoveredPeriod="","See Question 2",MIN(Table15[[#This Row],[Cash Compensation]],MaxSalary)),0)</f>
        <v>0</v>
      </c>
      <c r="E226" s="31"/>
      <c r="F22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6" s="96" t="str">
        <f>IFERROR(IF(Reduction="Yes",0,IF(Table15[[#This Row],[Employee''s Name]]&lt;&gt;"",IF(Table15[[#This Row],[Reduced More Than 25%?]]="No",0,IF(Table15[[#This Row],[Pay Method]]="Hourly",Q226*Table15[[#This Row],[Avg Hours Worked / Week
Most Recent Quarter]]*Weeks,IF(Table15[[#This Row],[Pay Method]]="Salary",Q226*Weeks/52,"Please Select Pay Method"))),"")),"")</f>
        <v/>
      </c>
      <c r="H226" s="32"/>
      <c r="I226" s="98" t="str">
        <f>IFERROR(IF(Table15[[#This Row],[Pay Method]]="Salary",Table15[[#This Row],[Adjusted Cash Compensation ($100,000 Limit)]]/Weeks*52,IF(Table15[[#This Row],[Pay Method]]="Hourly",Table15[[#This Row],[Adjusted Cash Compensation ($100,000 Limit)]]/Weeks/Table15[[#This Row],[Average Hours
Paid/Week]],"")),"")</f>
        <v/>
      </c>
      <c r="J226" s="98"/>
      <c r="K226" s="34" t="str">
        <f>IFERROR(IF(Table15[[#This Row],[Salary/Wages
Covered Period]]&gt;=100000,"N/A",IF(OR(Table15[[#This Row],[Salary/Wages
Covered Period]]/Table15[[#This Row],[Salary/Wages
Most Recent Quarter]]&gt;=0.75,Table15[[#This Row],[Salary/Wages
Most Recent Quarter]]=0),"No","Yes")),"N/A")</f>
        <v>N/A</v>
      </c>
      <c r="L226" s="83"/>
      <c r="M226" s="106"/>
      <c r="N226" s="106"/>
      <c r="O226" s="34" t="str">
        <f>IF(AND(Table15[[#This Row],[Salary/Wages
Feb. 15, 2020]]&lt;&gt;"",Table15[[#This Row],[Salary/Wages
Feb. 15 - Apr. 26, 2020]]&lt;&gt;"",Table15[[#This Row],[Reduced More Than 25%?]]="Yes"),IF(Table15[[#This Row],[Salary/Wages
Feb. 15 - Apr. 26, 2020]]&gt;=Table15[[#This Row],[Salary/Wages
Feb. 15, 2020]],"No","Yes"),"")</f>
        <v/>
      </c>
      <c r="P226" s="108"/>
      <c r="Q226">
        <f>IF(AND(Table15[[#This Row],[Reduction Occurred 
2/15-4/26?]]&lt;&gt;"No",Table15[[#This Row],[Salary/Wages on Dec. 31, 2020 or End of Covered Period]]&gt;=Table15[[#This Row],[Salary/Wages
Feb. 15, 2020]]),0,ROUND(Table15[[#This Row],[Salary/Wages
Most Recent Quarter]]*0.75,2)-Table15[[#This Row],[Salary/Wages
Covered Period]])</f>
        <v>0</v>
      </c>
    </row>
    <row r="227" spans="1:17" x14ac:dyDescent="0.3">
      <c r="A227" s="60"/>
      <c r="B227" s="32"/>
      <c r="C227" s="87"/>
      <c r="D227" s="103">
        <f>IF(AND(NOT(ISBLANK(Table15[[#This Row],[Employee''s Name]])),NOT(ISBLANK(Table15[[#This Row],[Cash Compensation]]))),IF(CoveredPeriod="","See Question 2",MIN(Table15[[#This Row],[Cash Compensation]],MaxSalary)),0)</f>
        <v>0</v>
      </c>
      <c r="E227" s="31"/>
      <c r="F22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7" s="96" t="str">
        <f>IFERROR(IF(Reduction="Yes",0,IF(Table15[[#This Row],[Employee''s Name]]&lt;&gt;"",IF(Table15[[#This Row],[Reduced More Than 25%?]]="No",0,IF(Table15[[#This Row],[Pay Method]]="Hourly",Q227*Table15[[#This Row],[Avg Hours Worked / Week
Most Recent Quarter]]*Weeks,IF(Table15[[#This Row],[Pay Method]]="Salary",Q227*Weeks/52,"Please Select Pay Method"))),"")),"")</f>
        <v/>
      </c>
      <c r="H227" s="32"/>
      <c r="I227" s="98" t="str">
        <f>IFERROR(IF(Table15[[#This Row],[Pay Method]]="Salary",Table15[[#This Row],[Adjusted Cash Compensation ($100,000 Limit)]]/Weeks*52,IF(Table15[[#This Row],[Pay Method]]="Hourly",Table15[[#This Row],[Adjusted Cash Compensation ($100,000 Limit)]]/Weeks/Table15[[#This Row],[Average Hours
Paid/Week]],"")),"")</f>
        <v/>
      </c>
      <c r="J227" s="98"/>
      <c r="K227" s="34" t="str">
        <f>IFERROR(IF(Table15[[#This Row],[Salary/Wages
Covered Period]]&gt;=100000,"N/A",IF(OR(Table15[[#This Row],[Salary/Wages
Covered Period]]/Table15[[#This Row],[Salary/Wages
Most Recent Quarter]]&gt;=0.75,Table15[[#This Row],[Salary/Wages
Most Recent Quarter]]=0),"No","Yes")),"N/A")</f>
        <v>N/A</v>
      </c>
      <c r="L227" s="83"/>
      <c r="M227" s="106"/>
      <c r="N227" s="106"/>
      <c r="O227" s="34" t="str">
        <f>IF(AND(Table15[[#This Row],[Salary/Wages
Feb. 15, 2020]]&lt;&gt;"",Table15[[#This Row],[Salary/Wages
Feb. 15 - Apr. 26, 2020]]&lt;&gt;"",Table15[[#This Row],[Reduced More Than 25%?]]="Yes"),IF(Table15[[#This Row],[Salary/Wages
Feb. 15 - Apr. 26, 2020]]&gt;=Table15[[#This Row],[Salary/Wages
Feb. 15, 2020]],"No","Yes"),"")</f>
        <v/>
      </c>
      <c r="P227" s="108"/>
      <c r="Q227">
        <f>IF(AND(Table15[[#This Row],[Reduction Occurred 
2/15-4/26?]]&lt;&gt;"No",Table15[[#This Row],[Salary/Wages on Dec. 31, 2020 or End of Covered Period]]&gt;=Table15[[#This Row],[Salary/Wages
Feb. 15, 2020]]),0,ROUND(Table15[[#This Row],[Salary/Wages
Most Recent Quarter]]*0.75,2)-Table15[[#This Row],[Salary/Wages
Covered Period]])</f>
        <v>0</v>
      </c>
    </row>
    <row r="228" spans="1:17" x14ac:dyDescent="0.3">
      <c r="A228" s="60"/>
      <c r="B228" s="32"/>
      <c r="C228" s="87"/>
      <c r="D228" s="103">
        <f>IF(AND(NOT(ISBLANK(Table15[[#This Row],[Employee''s Name]])),NOT(ISBLANK(Table15[[#This Row],[Cash Compensation]]))),IF(CoveredPeriod="","See Question 2",MIN(Table15[[#This Row],[Cash Compensation]],MaxSalary)),0)</f>
        <v>0</v>
      </c>
      <c r="E228" s="31"/>
      <c r="F22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8" s="96" t="str">
        <f>IFERROR(IF(Reduction="Yes",0,IF(Table15[[#This Row],[Employee''s Name]]&lt;&gt;"",IF(Table15[[#This Row],[Reduced More Than 25%?]]="No",0,IF(Table15[[#This Row],[Pay Method]]="Hourly",Q228*Table15[[#This Row],[Avg Hours Worked / Week
Most Recent Quarter]]*Weeks,IF(Table15[[#This Row],[Pay Method]]="Salary",Q228*Weeks/52,"Please Select Pay Method"))),"")),"")</f>
        <v/>
      </c>
      <c r="H228" s="32"/>
      <c r="I228" s="98" t="str">
        <f>IFERROR(IF(Table15[[#This Row],[Pay Method]]="Salary",Table15[[#This Row],[Adjusted Cash Compensation ($100,000 Limit)]]/Weeks*52,IF(Table15[[#This Row],[Pay Method]]="Hourly",Table15[[#This Row],[Adjusted Cash Compensation ($100,000 Limit)]]/Weeks/Table15[[#This Row],[Average Hours
Paid/Week]],"")),"")</f>
        <v/>
      </c>
      <c r="J228" s="98"/>
      <c r="K228" s="34" t="str">
        <f>IFERROR(IF(Table15[[#This Row],[Salary/Wages
Covered Period]]&gt;=100000,"N/A",IF(OR(Table15[[#This Row],[Salary/Wages
Covered Period]]/Table15[[#This Row],[Salary/Wages
Most Recent Quarter]]&gt;=0.75,Table15[[#This Row],[Salary/Wages
Most Recent Quarter]]=0),"No","Yes")),"N/A")</f>
        <v>N/A</v>
      </c>
      <c r="L228" s="83"/>
      <c r="M228" s="106"/>
      <c r="N228" s="106"/>
      <c r="O228" s="34" t="str">
        <f>IF(AND(Table15[[#This Row],[Salary/Wages
Feb. 15, 2020]]&lt;&gt;"",Table15[[#This Row],[Salary/Wages
Feb. 15 - Apr. 26, 2020]]&lt;&gt;"",Table15[[#This Row],[Reduced More Than 25%?]]="Yes"),IF(Table15[[#This Row],[Salary/Wages
Feb. 15 - Apr. 26, 2020]]&gt;=Table15[[#This Row],[Salary/Wages
Feb. 15, 2020]],"No","Yes"),"")</f>
        <v/>
      </c>
      <c r="P228" s="108"/>
      <c r="Q228">
        <f>IF(AND(Table15[[#This Row],[Reduction Occurred 
2/15-4/26?]]&lt;&gt;"No",Table15[[#This Row],[Salary/Wages on Dec. 31, 2020 or End of Covered Period]]&gt;=Table15[[#This Row],[Salary/Wages
Feb. 15, 2020]]),0,ROUND(Table15[[#This Row],[Salary/Wages
Most Recent Quarter]]*0.75,2)-Table15[[#This Row],[Salary/Wages
Covered Period]])</f>
        <v>0</v>
      </c>
    </row>
    <row r="229" spans="1:17" x14ac:dyDescent="0.3">
      <c r="A229" s="60"/>
      <c r="B229" s="32"/>
      <c r="C229" s="87"/>
      <c r="D229" s="103">
        <f>IF(AND(NOT(ISBLANK(Table15[[#This Row],[Employee''s Name]])),NOT(ISBLANK(Table15[[#This Row],[Cash Compensation]]))),IF(CoveredPeriod="","See Question 2",MIN(Table15[[#This Row],[Cash Compensation]],MaxSalary)),0)</f>
        <v>0</v>
      </c>
      <c r="E229" s="31"/>
      <c r="F22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29" s="96" t="str">
        <f>IFERROR(IF(Reduction="Yes",0,IF(Table15[[#This Row],[Employee''s Name]]&lt;&gt;"",IF(Table15[[#This Row],[Reduced More Than 25%?]]="No",0,IF(Table15[[#This Row],[Pay Method]]="Hourly",Q229*Table15[[#This Row],[Avg Hours Worked / Week
Most Recent Quarter]]*Weeks,IF(Table15[[#This Row],[Pay Method]]="Salary",Q229*Weeks/52,"Please Select Pay Method"))),"")),"")</f>
        <v/>
      </c>
      <c r="H229" s="32"/>
      <c r="I229" s="98" t="str">
        <f>IFERROR(IF(Table15[[#This Row],[Pay Method]]="Salary",Table15[[#This Row],[Adjusted Cash Compensation ($100,000 Limit)]]/Weeks*52,IF(Table15[[#This Row],[Pay Method]]="Hourly",Table15[[#This Row],[Adjusted Cash Compensation ($100,000 Limit)]]/Weeks/Table15[[#This Row],[Average Hours
Paid/Week]],"")),"")</f>
        <v/>
      </c>
      <c r="J229" s="98"/>
      <c r="K229" s="34" t="str">
        <f>IFERROR(IF(Table15[[#This Row],[Salary/Wages
Covered Period]]&gt;=100000,"N/A",IF(OR(Table15[[#This Row],[Salary/Wages
Covered Period]]/Table15[[#This Row],[Salary/Wages
Most Recent Quarter]]&gt;=0.75,Table15[[#This Row],[Salary/Wages
Most Recent Quarter]]=0),"No","Yes")),"N/A")</f>
        <v>N/A</v>
      </c>
      <c r="L229" s="83"/>
      <c r="M229" s="106"/>
      <c r="N229" s="106"/>
      <c r="O229" s="34" t="str">
        <f>IF(AND(Table15[[#This Row],[Salary/Wages
Feb. 15, 2020]]&lt;&gt;"",Table15[[#This Row],[Salary/Wages
Feb. 15 - Apr. 26, 2020]]&lt;&gt;"",Table15[[#This Row],[Reduced More Than 25%?]]="Yes"),IF(Table15[[#This Row],[Salary/Wages
Feb. 15 - Apr. 26, 2020]]&gt;=Table15[[#This Row],[Salary/Wages
Feb. 15, 2020]],"No","Yes"),"")</f>
        <v/>
      </c>
      <c r="P229" s="108"/>
      <c r="Q229">
        <f>IF(AND(Table15[[#This Row],[Reduction Occurred 
2/15-4/26?]]&lt;&gt;"No",Table15[[#This Row],[Salary/Wages on Dec. 31, 2020 or End of Covered Period]]&gt;=Table15[[#This Row],[Salary/Wages
Feb. 15, 2020]]),0,ROUND(Table15[[#This Row],[Salary/Wages
Most Recent Quarter]]*0.75,2)-Table15[[#This Row],[Salary/Wages
Covered Period]])</f>
        <v>0</v>
      </c>
    </row>
    <row r="230" spans="1:17" x14ac:dyDescent="0.3">
      <c r="A230" s="60"/>
      <c r="B230" s="32"/>
      <c r="C230" s="87"/>
      <c r="D230" s="103">
        <f>IF(AND(NOT(ISBLANK(Table15[[#This Row],[Employee''s Name]])),NOT(ISBLANK(Table15[[#This Row],[Cash Compensation]]))),IF(CoveredPeriod="","See Question 2",MIN(Table15[[#This Row],[Cash Compensation]],MaxSalary)),0)</f>
        <v>0</v>
      </c>
      <c r="E230" s="31"/>
      <c r="F23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0" s="96" t="str">
        <f>IFERROR(IF(Reduction="Yes",0,IF(Table15[[#This Row],[Employee''s Name]]&lt;&gt;"",IF(Table15[[#This Row],[Reduced More Than 25%?]]="No",0,IF(Table15[[#This Row],[Pay Method]]="Hourly",Q230*Table15[[#This Row],[Avg Hours Worked / Week
Most Recent Quarter]]*Weeks,IF(Table15[[#This Row],[Pay Method]]="Salary",Q230*Weeks/52,"Please Select Pay Method"))),"")),"")</f>
        <v/>
      </c>
      <c r="H230" s="32"/>
      <c r="I230" s="98" t="str">
        <f>IFERROR(IF(Table15[[#This Row],[Pay Method]]="Salary",Table15[[#This Row],[Adjusted Cash Compensation ($100,000 Limit)]]/Weeks*52,IF(Table15[[#This Row],[Pay Method]]="Hourly",Table15[[#This Row],[Adjusted Cash Compensation ($100,000 Limit)]]/Weeks/Table15[[#This Row],[Average Hours
Paid/Week]],"")),"")</f>
        <v/>
      </c>
      <c r="J230" s="98"/>
      <c r="K230" s="34" t="str">
        <f>IFERROR(IF(Table15[[#This Row],[Salary/Wages
Covered Period]]&gt;=100000,"N/A",IF(OR(Table15[[#This Row],[Salary/Wages
Covered Period]]/Table15[[#This Row],[Salary/Wages
Most Recent Quarter]]&gt;=0.75,Table15[[#This Row],[Salary/Wages
Most Recent Quarter]]=0),"No","Yes")),"N/A")</f>
        <v>N/A</v>
      </c>
      <c r="L230" s="83"/>
      <c r="M230" s="106"/>
      <c r="N230" s="106"/>
      <c r="O230" s="34" t="str">
        <f>IF(AND(Table15[[#This Row],[Salary/Wages
Feb. 15, 2020]]&lt;&gt;"",Table15[[#This Row],[Salary/Wages
Feb. 15 - Apr. 26, 2020]]&lt;&gt;"",Table15[[#This Row],[Reduced More Than 25%?]]="Yes"),IF(Table15[[#This Row],[Salary/Wages
Feb. 15 - Apr. 26, 2020]]&gt;=Table15[[#This Row],[Salary/Wages
Feb. 15, 2020]],"No","Yes"),"")</f>
        <v/>
      </c>
      <c r="P230" s="108"/>
      <c r="Q230">
        <f>IF(AND(Table15[[#This Row],[Reduction Occurred 
2/15-4/26?]]&lt;&gt;"No",Table15[[#This Row],[Salary/Wages on Dec. 31, 2020 or End of Covered Period]]&gt;=Table15[[#This Row],[Salary/Wages
Feb. 15, 2020]]),0,ROUND(Table15[[#This Row],[Salary/Wages
Most Recent Quarter]]*0.75,2)-Table15[[#This Row],[Salary/Wages
Covered Period]])</f>
        <v>0</v>
      </c>
    </row>
    <row r="231" spans="1:17" x14ac:dyDescent="0.3">
      <c r="A231" s="60"/>
      <c r="B231" s="32"/>
      <c r="C231" s="87"/>
      <c r="D231" s="103">
        <f>IF(AND(NOT(ISBLANK(Table15[[#This Row],[Employee''s Name]])),NOT(ISBLANK(Table15[[#This Row],[Cash Compensation]]))),IF(CoveredPeriod="","See Question 2",MIN(Table15[[#This Row],[Cash Compensation]],MaxSalary)),0)</f>
        <v>0</v>
      </c>
      <c r="E231" s="31"/>
      <c r="F23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1" s="96" t="str">
        <f>IFERROR(IF(Reduction="Yes",0,IF(Table15[[#This Row],[Employee''s Name]]&lt;&gt;"",IF(Table15[[#This Row],[Reduced More Than 25%?]]="No",0,IF(Table15[[#This Row],[Pay Method]]="Hourly",Q231*Table15[[#This Row],[Avg Hours Worked / Week
Most Recent Quarter]]*Weeks,IF(Table15[[#This Row],[Pay Method]]="Salary",Q231*Weeks/52,"Please Select Pay Method"))),"")),"")</f>
        <v/>
      </c>
      <c r="H231" s="32"/>
      <c r="I231" s="98" t="str">
        <f>IFERROR(IF(Table15[[#This Row],[Pay Method]]="Salary",Table15[[#This Row],[Adjusted Cash Compensation ($100,000 Limit)]]/Weeks*52,IF(Table15[[#This Row],[Pay Method]]="Hourly",Table15[[#This Row],[Adjusted Cash Compensation ($100,000 Limit)]]/Weeks/Table15[[#This Row],[Average Hours
Paid/Week]],"")),"")</f>
        <v/>
      </c>
      <c r="J231" s="98"/>
      <c r="K231" s="34" t="str">
        <f>IFERROR(IF(Table15[[#This Row],[Salary/Wages
Covered Period]]&gt;=100000,"N/A",IF(OR(Table15[[#This Row],[Salary/Wages
Covered Period]]/Table15[[#This Row],[Salary/Wages
Most Recent Quarter]]&gt;=0.75,Table15[[#This Row],[Salary/Wages
Most Recent Quarter]]=0),"No","Yes")),"N/A")</f>
        <v>N/A</v>
      </c>
      <c r="L231" s="83"/>
      <c r="M231" s="106"/>
      <c r="N231" s="106"/>
      <c r="O231" s="34" t="str">
        <f>IF(AND(Table15[[#This Row],[Salary/Wages
Feb. 15, 2020]]&lt;&gt;"",Table15[[#This Row],[Salary/Wages
Feb. 15 - Apr. 26, 2020]]&lt;&gt;"",Table15[[#This Row],[Reduced More Than 25%?]]="Yes"),IF(Table15[[#This Row],[Salary/Wages
Feb. 15 - Apr. 26, 2020]]&gt;=Table15[[#This Row],[Salary/Wages
Feb. 15, 2020]],"No","Yes"),"")</f>
        <v/>
      </c>
      <c r="P231" s="108"/>
      <c r="Q231">
        <f>IF(AND(Table15[[#This Row],[Reduction Occurred 
2/15-4/26?]]&lt;&gt;"No",Table15[[#This Row],[Salary/Wages on Dec. 31, 2020 or End of Covered Period]]&gt;=Table15[[#This Row],[Salary/Wages
Feb. 15, 2020]]),0,ROUND(Table15[[#This Row],[Salary/Wages
Most Recent Quarter]]*0.75,2)-Table15[[#This Row],[Salary/Wages
Covered Period]])</f>
        <v>0</v>
      </c>
    </row>
    <row r="232" spans="1:17" x14ac:dyDescent="0.3">
      <c r="A232" s="60"/>
      <c r="B232" s="32"/>
      <c r="C232" s="87"/>
      <c r="D232" s="103">
        <f>IF(AND(NOT(ISBLANK(Table15[[#This Row],[Employee''s Name]])),NOT(ISBLANK(Table15[[#This Row],[Cash Compensation]]))),IF(CoveredPeriod="","See Question 2",MIN(Table15[[#This Row],[Cash Compensation]],MaxSalary)),0)</f>
        <v>0</v>
      </c>
      <c r="E232" s="31"/>
      <c r="F23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2" s="96" t="str">
        <f>IFERROR(IF(Reduction="Yes",0,IF(Table15[[#This Row],[Employee''s Name]]&lt;&gt;"",IF(Table15[[#This Row],[Reduced More Than 25%?]]="No",0,IF(Table15[[#This Row],[Pay Method]]="Hourly",Q232*Table15[[#This Row],[Avg Hours Worked / Week
Most Recent Quarter]]*Weeks,IF(Table15[[#This Row],[Pay Method]]="Salary",Q232*Weeks/52,"Please Select Pay Method"))),"")),"")</f>
        <v/>
      </c>
      <c r="H232" s="32"/>
      <c r="I232" s="98" t="str">
        <f>IFERROR(IF(Table15[[#This Row],[Pay Method]]="Salary",Table15[[#This Row],[Adjusted Cash Compensation ($100,000 Limit)]]/Weeks*52,IF(Table15[[#This Row],[Pay Method]]="Hourly",Table15[[#This Row],[Adjusted Cash Compensation ($100,000 Limit)]]/Weeks/Table15[[#This Row],[Average Hours
Paid/Week]],"")),"")</f>
        <v/>
      </c>
      <c r="J232" s="98"/>
      <c r="K232" s="34" t="str">
        <f>IFERROR(IF(Table15[[#This Row],[Salary/Wages
Covered Period]]&gt;=100000,"N/A",IF(OR(Table15[[#This Row],[Salary/Wages
Covered Period]]/Table15[[#This Row],[Salary/Wages
Most Recent Quarter]]&gt;=0.75,Table15[[#This Row],[Salary/Wages
Most Recent Quarter]]=0),"No","Yes")),"N/A")</f>
        <v>N/A</v>
      </c>
      <c r="L232" s="83"/>
      <c r="M232" s="106"/>
      <c r="N232" s="106"/>
      <c r="O232" s="34" t="str">
        <f>IF(AND(Table15[[#This Row],[Salary/Wages
Feb. 15, 2020]]&lt;&gt;"",Table15[[#This Row],[Salary/Wages
Feb. 15 - Apr. 26, 2020]]&lt;&gt;"",Table15[[#This Row],[Reduced More Than 25%?]]="Yes"),IF(Table15[[#This Row],[Salary/Wages
Feb. 15 - Apr. 26, 2020]]&gt;=Table15[[#This Row],[Salary/Wages
Feb. 15, 2020]],"No","Yes"),"")</f>
        <v/>
      </c>
      <c r="P232" s="108"/>
      <c r="Q232">
        <f>IF(AND(Table15[[#This Row],[Reduction Occurred 
2/15-4/26?]]&lt;&gt;"No",Table15[[#This Row],[Salary/Wages on Dec. 31, 2020 or End of Covered Period]]&gt;=Table15[[#This Row],[Salary/Wages
Feb. 15, 2020]]),0,ROUND(Table15[[#This Row],[Salary/Wages
Most Recent Quarter]]*0.75,2)-Table15[[#This Row],[Salary/Wages
Covered Period]])</f>
        <v>0</v>
      </c>
    </row>
    <row r="233" spans="1:17" x14ac:dyDescent="0.3">
      <c r="A233" s="60"/>
      <c r="B233" s="32"/>
      <c r="C233" s="87"/>
      <c r="D233" s="103">
        <f>IF(AND(NOT(ISBLANK(Table15[[#This Row],[Employee''s Name]])),NOT(ISBLANK(Table15[[#This Row],[Cash Compensation]]))),IF(CoveredPeriod="","See Question 2",MIN(Table15[[#This Row],[Cash Compensation]],MaxSalary)),0)</f>
        <v>0</v>
      </c>
      <c r="E233" s="31"/>
      <c r="F23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3" s="96" t="str">
        <f>IFERROR(IF(Reduction="Yes",0,IF(Table15[[#This Row],[Employee''s Name]]&lt;&gt;"",IF(Table15[[#This Row],[Reduced More Than 25%?]]="No",0,IF(Table15[[#This Row],[Pay Method]]="Hourly",Q233*Table15[[#This Row],[Avg Hours Worked / Week
Most Recent Quarter]]*Weeks,IF(Table15[[#This Row],[Pay Method]]="Salary",Q233*Weeks/52,"Please Select Pay Method"))),"")),"")</f>
        <v/>
      </c>
      <c r="H233" s="32"/>
      <c r="I233" s="98" t="str">
        <f>IFERROR(IF(Table15[[#This Row],[Pay Method]]="Salary",Table15[[#This Row],[Adjusted Cash Compensation ($100,000 Limit)]]/Weeks*52,IF(Table15[[#This Row],[Pay Method]]="Hourly",Table15[[#This Row],[Adjusted Cash Compensation ($100,000 Limit)]]/Weeks/Table15[[#This Row],[Average Hours
Paid/Week]],"")),"")</f>
        <v/>
      </c>
      <c r="J233" s="98"/>
      <c r="K233" s="34" t="str">
        <f>IFERROR(IF(Table15[[#This Row],[Salary/Wages
Covered Period]]&gt;=100000,"N/A",IF(OR(Table15[[#This Row],[Salary/Wages
Covered Period]]/Table15[[#This Row],[Salary/Wages
Most Recent Quarter]]&gt;=0.75,Table15[[#This Row],[Salary/Wages
Most Recent Quarter]]=0),"No","Yes")),"N/A")</f>
        <v>N/A</v>
      </c>
      <c r="L233" s="83"/>
      <c r="M233" s="106"/>
      <c r="N233" s="106"/>
      <c r="O233" s="34" t="str">
        <f>IF(AND(Table15[[#This Row],[Salary/Wages
Feb. 15, 2020]]&lt;&gt;"",Table15[[#This Row],[Salary/Wages
Feb. 15 - Apr. 26, 2020]]&lt;&gt;"",Table15[[#This Row],[Reduced More Than 25%?]]="Yes"),IF(Table15[[#This Row],[Salary/Wages
Feb. 15 - Apr. 26, 2020]]&gt;=Table15[[#This Row],[Salary/Wages
Feb. 15, 2020]],"No","Yes"),"")</f>
        <v/>
      </c>
      <c r="P233" s="108"/>
      <c r="Q233">
        <f>IF(AND(Table15[[#This Row],[Reduction Occurred 
2/15-4/26?]]&lt;&gt;"No",Table15[[#This Row],[Salary/Wages on Dec. 31, 2020 or End of Covered Period]]&gt;=Table15[[#This Row],[Salary/Wages
Feb. 15, 2020]]),0,ROUND(Table15[[#This Row],[Salary/Wages
Most Recent Quarter]]*0.75,2)-Table15[[#This Row],[Salary/Wages
Covered Period]])</f>
        <v>0</v>
      </c>
    </row>
    <row r="234" spans="1:17" x14ac:dyDescent="0.3">
      <c r="A234" s="60"/>
      <c r="B234" s="32"/>
      <c r="C234" s="87"/>
      <c r="D234" s="103">
        <f>IF(AND(NOT(ISBLANK(Table15[[#This Row],[Employee''s Name]])),NOT(ISBLANK(Table15[[#This Row],[Cash Compensation]]))),IF(CoveredPeriod="","See Question 2",MIN(Table15[[#This Row],[Cash Compensation]],MaxSalary)),0)</f>
        <v>0</v>
      </c>
      <c r="E234" s="31"/>
      <c r="F23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4" s="96" t="str">
        <f>IFERROR(IF(Reduction="Yes",0,IF(Table15[[#This Row],[Employee''s Name]]&lt;&gt;"",IF(Table15[[#This Row],[Reduced More Than 25%?]]="No",0,IF(Table15[[#This Row],[Pay Method]]="Hourly",Q234*Table15[[#This Row],[Avg Hours Worked / Week
Most Recent Quarter]]*Weeks,IF(Table15[[#This Row],[Pay Method]]="Salary",Q234*Weeks/52,"Please Select Pay Method"))),"")),"")</f>
        <v/>
      </c>
      <c r="H234" s="32"/>
      <c r="I234" s="98" t="str">
        <f>IFERROR(IF(Table15[[#This Row],[Pay Method]]="Salary",Table15[[#This Row],[Adjusted Cash Compensation ($100,000 Limit)]]/Weeks*52,IF(Table15[[#This Row],[Pay Method]]="Hourly",Table15[[#This Row],[Adjusted Cash Compensation ($100,000 Limit)]]/Weeks/Table15[[#This Row],[Average Hours
Paid/Week]],"")),"")</f>
        <v/>
      </c>
      <c r="J234" s="98"/>
      <c r="K234" s="34" t="str">
        <f>IFERROR(IF(Table15[[#This Row],[Salary/Wages
Covered Period]]&gt;=100000,"N/A",IF(OR(Table15[[#This Row],[Salary/Wages
Covered Period]]/Table15[[#This Row],[Salary/Wages
Most Recent Quarter]]&gt;=0.75,Table15[[#This Row],[Salary/Wages
Most Recent Quarter]]=0),"No","Yes")),"N/A")</f>
        <v>N/A</v>
      </c>
      <c r="L234" s="83"/>
      <c r="M234" s="106"/>
      <c r="N234" s="106"/>
      <c r="O234" s="34" t="str">
        <f>IF(AND(Table15[[#This Row],[Salary/Wages
Feb. 15, 2020]]&lt;&gt;"",Table15[[#This Row],[Salary/Wages
Feb. 15 - Apr. 26, 2020]]&lt;&gt;"",Table15[[#This Row],[Reduced More Than 25%?]]="Yes"),IF(Table15[[#This Row],[Salary/Wages
Feb. 15 - Apr. 26, 2020]]&gt;=Table15[[#This Row],[Salary/Wages
Feb. 15, 2020]],"No","Yes"),"")</f>
        <v/>
      </c>
      <c r="P234" s="108"/>
      <c r="Q234">
        <f>IF(AND(Table15[[#This Row],[Reduction Occurred 
2/15-4/26?]]&lt;&gt;"No",Table15[[#This Row],[Salary/Wages on Dec. 31, 2020 or End of Covered Period]]&gt;=Table15[[#This Row],[Salary/Wages
Feb. 15, 2020]]),0,ROUND(Table15[[#This Row],[Salary/Wages
Most Recent Quarter]]*0.75,2)-Table15[[#This Row],[Salary/Wages
Covered Period]])</f>
        <v>0</v>
      </c>
    </row>
    <row r="235" spans="1:17" x14ac:dyDescent="0.3">
      <c r="A235" s="60"/>
      <c r="B235" s="32"/>
      <c r="C235" s="87"/>
      <c r="D235" s="103">
        <f>IF(AND(NOT(ISBLANK(Table15[[#This Row],[Employee''s Name]])),NOT(ISBLANK(Table15[[#This Row],[Cash Compensation]]))),IF(CoveredPeriod="","See Question 2",MIN(Table15[[#This Row],[Cash Compensation]],MaxSalary)),0)</f>
        <v>0</v>
      </c>
      <c r="E235" s="31"/>
      <c r="F23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5" s="96" t="str">
        <f>IFERROR(IF(Reduction="Yes",0,IF(Table15[[#This Row],[Employee''s Name]]&lt;&gt;"",IF(Table15[[#This Row],[Reduced More Than 25%?]]="No",0,IF(Table15[[#This Row],[Pay Method]]="Hourly",Q235*Table15[[#This Row],[Avg Hours Worked / Week
Most Recent Quarter]]*Weeks,IF(Table15[[#This Row],[Pay Method]]="Salary",Q235*Weeks/52,"Please Select Pay Method"))),"")),"")</f>
        <v/>
      </c>
      <c r="H235" s="32"/>
      <c r="I235" s="98" t="str">
        <f>IFERROR(IF(Table15[[#This Row],[Pay Method]]="Salary",Table15[[#This Row],[Adjusted Cash Compensation ($100,000 Limit)]]/Weeks*52,IF(Table15[[#This Row],[Pay Method]]="Hourly",Table15[[#This Row],[Adjusted Cash Compensation ($100,000 Limit)]]/Weeks/Table15[[#This Row],[Average Hours
Paid/Week]],"")),"")</f>
        <v/>
      </c>
      <c r="J235" s="98"/>
      <c r="K235" s="34" t="str">
        <f>IFERROR(IF(Table15[[#This Row],[Salary/Wages
Covered Period]]&gt;=100000,"N/A",IF(OR(Table15[[#This Row],[Salary/Wages
Covered Period]]/Table15[[#This Row],[Salary/Wages
Most Recent Quarter]]&gt;=0.75,Table15[[#This Row],[Salary/Wages
Most Recent Quarter]]=0),"No","Yes")),"N/A")</f>
        <v>N/A</v>
      </c>
      <c r="L235" s="83"/>
      <c r="M235" s="106"/>
      <c r="N235" s="106"/>
      <c r="O235" s="34" t="str">
        <f>IF(AND(Table15[[#This Row],[Salary/Wages
Feb. 15, 2020]]&lt;&gt;"",Table15[[#This Row],[Salary/Wages
Feb. 15 - Apr. 26, 2020]]&lt;&gt;"",Table15[[#This Row],[Reduced More Than 25%?]]="Yes"),IF(Table15[[#This Row],[Salary/Wages
Feb. 15 - Apr. 26, 2020]]&gt;=Table15[[#This Row],[Salary/Wages
Feb. 15, 2020]],"No","Yes"),"")</f>
        <v/>
      </c>
      <c r="P235" s="108"/>
      <c r="Q235">
        <f>IF(AND(Table15[[#This Row],[Reduction Occurred 
2/15-4/26?]]&lt;&gt;"No",Table15[[#This Row],[Salary/Wages on Dec. 31, 2020 or End of Covered Period]]&gt;=Table15[[#This Row],[Salary/Wages
Feb. 15, 2020]]),0,ROUND(Table15[[#This Row],[Salary/Wages
Most Recent Quarter]]*0.75,2)-Table15[[#This Row],[Salary/Wages
Covered Period]])</f>
        <v>0</v>
      </c>
    </row>
    <row r="236" spans="1:17" x14ac:dyDescent="0.3">
      <c r="A236" s="60"/>
      <c r="B236" s="32"/>
      <c r="C236" s="87"/>
      <c r="D236" s="103">
        <f>IF(AND(NOT(ISBLANK(Table15[[#This Row],[Employee''s Name]])),NOT(ISBLANK(Table15[[#This Row],[Cash Compensation]]))),IF(CoveredPeriod="","See Question 2",MIN(Table15[[#This Row],[Cash Compensation]],MaxSalary)),0)</f>
        <v>0</v>
      </c>
      <c r="E236" s="31"/>
      <c r="F23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6" s="96" t="str">
        <f>IFERROR(IF(Reduction="Yes",0,IF(Table15[[#This Row],[Employee''s Name]]&lt;&gt;"",IF(Table15[[#This Row],[Reduced More Than 25%?]]="No",0,IF(Table15[[#This Row],[Pay Method]]="Hourly",Q236*Table15[[#This Row],[Avg Hours Worked / Week
Most Recent Quarter]]*Weeks,IF(Table15[[#This Row],[Pay Method]]="Salary",Q236*Weeks/52,"Please Select Pay Method"))),"")),"")</f>
        <v/>
      </c>
      <c r="H236" s="32"/>
      <c r="I236" s="98" t="str">
        <f>IFERROR(IF(Table15[[#This Row],[Pay Method]]="Salary",Table15[[#This Row],[Adjusted Cash Compensation ($100,000 Limit)]]/Weeks*52,IF(Table15[[#This Row],[Pay Method]]="Hourly",Table15[[#This Row],[Adjusted Cash Compensation ($100,000 Limit)]]/Weeks/Table15[[#This Row],[Average Hours
Paid/Week]],"")),"")</f>
        <v/>
      </c>
      <c r="J236" s="98"/>
      <c r="K236" s="34" t="str">
        <f>IFERROR(IF(Table15[[#This Row],[Salary/Wages
Covered Period]]&gt;=100000,"N/A",IF(OR(Table15[[#This Row],[Salary/Wages
Covered Period]]/Table15[[#This Row],[Salary/Wages
Most Recent Quarter]]&gt;=0.75,Table15[[#This Row],[Salary/Wages
Most Recent Quarter]]=0),"No","Yes")),"N/A")</f>
        <v>N/A</v>
      </c>
      <c r="L236" s="83"/>
      <c r="M236" s="106"/>
      <c r="N236" s="106"/>
      <c r="O236" s="34" t="str">
        <f>IF(AND(Table15[[#This Row],[Salary/Wages
Feb. 15, 2020]]&lt;&gt;"",Table15[[#This Row],[Salary/Wages
Feb. 15 - Apr. 26, 2020]]&lt;&gt;"",Table15[[#This Row],[Reduced More Than 25%?]]="Yes"),IF(Table15[[#This Row],[Salary/Wages
Feb. 15 - Apr. 26, 2020]]&gt;=Table15[[#This Row],[Salary/Wages
Feb. 15, 2020]],"No","Yes"),"")</f>
        <v/>
      </c>
      <c r="P236" s="108"/>
      <c r="Q236">
        <f>IF(AND(Table15[[#This Row],[Reduction Occurred 
2/15-4/26?]]&lt;&gt;"No",Table15[[#This Row],[Salary/Wages on Dec. 31, 2020 or End of Covered Period]]&gt;=Table15[[#This Row],[Salary/Wages
Feb. 15, 2020]]),0,ROUND(Table15[[#This Row],[Salary/Wages
Most Recent Quarter]]*0.75,2)-Table15[[#This Row],[Salary/Wages
Covered Period]])</f>
        <v>0</v>
      </c>
    </row>
    <row r="237" spans="1:17" x14ac:dyDescent="0.3">
      <c r="A237" s="60"/>
      <c r="B237" s="32"/>
      <c r="C237" s="87"/>
      <c r="D237" s="103">
        <f>IF(AND(NOT(ISBLANK(Table15[[#This Row],[Employee''s Name]])),NOT(ISBLANK(Table15[[#This Row],[Cash Compensation]]))),IF(CoveredPeriod="","See Question 2",MIN(Table15[[#This Row],[Cash Compensation]],MaxSalary)),0)</f>
        <v>0</v>
      </c>
      <c r="E237" s="31"/>
      <c r="F23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7" s="96" t="str">
        <f>IFERROR(IF(Reduction="Yes",0,IF(Table15[[#This Row],[Employee''s Name]]&lt;&gt;"",IF(Table15[[#This Row],[Reduced More Than 25%?]]="No",0,IF(Table15[[#This Row],[Pay Method]]="Hourly",Q237*Table15[[#This Row],[Avg Hours Worked / Week
Most Recent Quarter]]*Weeks,IF(Table15[[#This Row],[Pay Method]]="Salary",Q237*Weeks/52,"Please Select Pay Method"))),"")),"")</f>
        <v/>
      </c>
      <c r="H237" s="32"/>
      <c r="I237" s="98" t="str">
        <f>IFERROR(IF(Table15[[#This Row],[Pay Method]]="Salary",Table15[[#This Row],[Adjusted Cash Compensation ($100,000 Limit)]]/Weeks*52,IF(Table15[[#This Row],[Pay Method]]="Hourly",Table15[[#This Row],[Adjusted Cash Compensation ($100,000 Limit)]]/Weeks/Table15[[#This Row],[Average Hours
Paid/Week]],"")),"")</f>
        <v/>
      </c>
      <c r="J237" s="98"/>
      <c r="K237" s="34" t="str">
        <f>IFERROR(IF(Table15[[#This Row],[Salary/Wages
Covered Period]]&gt;=100000,"N/A",IF(OR(Table15[[#This Row],[Salary/Wages
Covered Period]]/Table15[[#This Row],[Salary/Wages
Most Recent Quarter]]&gt;=0.75,Table15[[#This Row],[Salary/Wages
Most Recent Quarter]]=0),"No","Yes")),"N/A")</f>
        <v>N/A</v>
      </c>
      <c r="L237" s="83"/>
      <c r="M237" s="106"/>
      <c r="N237" s="106"/>
      <c r="O237" s="34" t="str">
        <f>IF(AND(Table15[[#This Row],[Salary/Wages
Feb. 15, 2020]]&lt;&gt;"",Table15[[#This Row],[Salary/Wages
Feb. 15 - Apr. 26, 2020]]&lt;&gt;"",Table15[[#This Row],[Reduced More Than 25%?]]="Yes"),IF(Table15[[#This Row],[Salary/Wages
Feb. 15 - Apr. 26, 2020]]&gt;=Table15[[#This Row],[Salary/Wages
Feb. 15, 2020]],"No","Yes"),"")</f>
        <v/>
      </c>
      <c r="P237" s="108"/>
      <c r="Q237">
        <f>IF(AND(Table15[[#This Row],[Reduction Occurred 
2/15-4/26?]]&lt;&gt;"No",Table15[[#This Row],[Salary/Wages on Dec. 31, 2020 or End of Covered Period]]&gt;=Table15[[#This Row],[Salary/Wages
Feb. 15, 2020]]),0,ROUND(Table15[[#This Row],[Salary/Wages
Most Recent Quarter]]*0.75,2)-Table15[[#This Row],[Salary/Wages
Covered Period]])</f>
        <v>0</v>
      </c>
    </row>
    <row r="238" spans="1:17" x14ac:dyDescent="0.3">
      <c r="A238" s="60"/>
      <c r="B238" s="32"/>
      <c r="C238" s="87"/>
      <c r="D238" s="103">
        <f>IF(AND(NOT(ISBLANK(Table15[[#This Row],[Employee''s Name]])),NOT(ISBLANK(Table15[[#This Row],[Cash Compensation]]))),IF(CoveredPeriod="","See Question 2",MIN(Table15[[#This Row],[Cash Compensation]],MaxSalary)),0)</f>
        <v>0</v>
      </c>
      <c r="E238" s="31"/>
      <c r="F23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8" s="96" t="str">
        <f>IFERROR(IF(Reduction="Yes",0,IF(Table15[[#This Row],[Employee''s Name]]&lt;&gt;"",IF(Table15[[#This Row],[Reduced More Than 25%?]]="No",0,IF(Table15[[#This Row],[Pay Method]]="Hourly",Q238*Table15[[#This Row],[Avg Hours Worked / Week
Most Recent Quarter]]*Weeks,IF(Table15[[#This Row],[Pay Method]]="Salary",Q238*Weeks/52,"Please Select Pay Method"))),"")),"")</f>
        <v/>
      </c>
      <c r="H238" s="32"/>
      <c r="I238" s="98" t="str">
        <f>IFERROR(IF(Table15[[#This Row],[Pay Method]]="Salary",Table15[[#This Row],[Adjusted Cash Compensation ($100,000 Limit)]]/Weeks*52,IF(Table15[[#This Row],[Pay Method]]="Hourly",Table15[[#This Row],[Adjusted Cash Compensation ($100,000 Limit)]]/Weeks/Table15[[#This Row],[Average Hours
Paid/Week]],"")),"")</f>
        <v/>
      </c>
      <c r="J238" s="98"/>
      <c r="K238" s="34" t="str">
        <f>IFERROR(IF(Table15[[#This Row],[Salary/Wages
Covered Period]]&gt;=100000,"N/A",IF(OR(Table15[[#This Row],[Salary/Wages
Covered Period]]/Table15[[#This Row],[Salary/Wages
Most Recent Quarter]]&gt;=0.75,Table15[[#This Row],[Salary/Wages
Most Recent Quarter]]=0),"No","Yes")),"N/A")</f>
        <v>N/A</v>
      </c>
      <c r="L238" s="83"/>
      <c r="M238" s="106"/>
      <c r="N238" s="106"/>
      <c r="O238" s="34" t="str">
        <f>IF(AND(Table15[[#This Row],[Salary/Wages
Feb. 15, 2020]]&lt;&gt;"",Table15[[#This Row],[Salary/Wages
Feb. 15 - Apr. 26, 2020]]&lt;&gt;"",Table15[[#This Row],[Reduced More Than 25%?]]="Yes"),IF(Table15[[#This Row],[Salary/Wages
Feb. 15 - Apr. 26, 2020]]&gt;=Table15[[#This Row],[Salary/Wages
Feb. 15, 2020]],"No","Yes"),"")</f>
        <v/>
      </c>
      <c r="P238" s="108"/>
      <c r="Q238">
        <f>IF(AND(Table15[[#This Row],[Reduction Occurred 
2/15-4/26?]]&lt;&gt;"No",Table15[[#This Row],[Salary/Wages on Dec. 31, 2020 or End of Covered Period]]&gt;=Table15[[#This Row],[Salary/Wages
Feb. 15, 2020]]),0,ROUND(Table15[[#This Row],[Salary/Wages
Most Recent Quarter]]*0.75,2)-Table15[[#This Row],[Salary/Wages
Covered Period]])</f>
        <v>0</v>
      </c>
    </row>
    <row r="239" spans="1:17" x14ac:dyDescent="0.3">
      <c r="A239" s="60"/>
      <c r="B239" s="32"/>
      <c r="C239" s="87"/>
      <c r="D239" s="103">
        <f>IF(AND(NOT(ISBLANK(Table15[[#This Row],[Employee''s Name]])),NOT(ISBLANK(Table15[[#This Row],[Cash Compensation]]))),IF(CoveredPeriod="","See Question 2",MIN(Table15[[#This Row],[Cash Compensation]],MaxSalary)),0)</f>
        <v>0</v>
      </c>
      <c r="E239" s="31"/>
      <c r="F23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39" s="96" t="str">
        <f>IFERROR(IF(Reduction="Yes",0,IF(Table15[[#This Row],[Employee''s Name]]&lt;&gt;"",IF(Table15[[#This Row],[Reduced More Than 25%?]]="No",0,IF(Table15[[#This Row],[Pay Method]]="Hourly",Q239*Table15[[#This Row],[Avg Hours Worked / Week
Most Recent Quarter]]*Weeks,IF(Table15[[#This Row],[Pay Method]]="Salary",Q239*Weeks/52,"Please Select Pay Method"))),"")),"")</f>
        <v/>
      </c>
      <c r="H239" s="32"/>
      <c r="I239" s="98" t="str">
        <f>IFERROR(IF(Table15[[#This Row],[Pay Method]]="Salary",Table15[[#This Row],[Adjusted Cash Compensation ($100,000 Limit)]]/Weeks*52,IF(Table15[[#This Row],[Pay Method]]="Hourly",Table15[[#This Row],[Adjusted Cash Compensation ($100,000 Limit)]]/Weeks/Table15[[#This Row],[Average Hours
Paid/Week]],"")),"")</f>
        <v/>
      </c>
      <c r="J239" s="98"/>
      <c r="K239" s="34" t="str">
        <f>IFERROR(IF(Table15[[#This Row],[Salary/Wages
Covered Period]]&gt;=100000,"N/A",IF(OR(Table15[[#This Row],[Salary/Wages
Covered Period]]/Table15[[#This Row],[Salary/Wages
Most Recent Quarter]]&gt;=0.75,Table15[[#This Row],[Salary/Wages
Most Recent Quarter]]=0),"No","Yes")),"N/A")</f>
        <v>N/A</v>
      </c>
      <c r="L239" s="83"/>
      <c r="M239" s="106"/>
      <c r="N239" s="106"/>
      <c r="O239" s="34" t="str">
        <f>IF(AND(Table15[[#This Row],[Salary/Wages
Feb. 15, 2020]]&lt;&gt;"",Table15[[#This Row],[Salary/Wages
Feb. 15 - Apr. 26, 2020]]&lt;&gt;"",Table15[[#This Row],[Reduced More Than 25%?]]="Yes"),IF(Table15[[#This Row],[Salary/Wages
Feb. 15 - Apr. 26, 2020]]&gt;=Table15[[#This Row],[Salary/Wages
Feb. 15, 2020]],"No","Yes"),"")</f>
        <v/>
      </c>
      <c r="P239" s="108"/>
      <c r="Q239">
        <f>IF(AND(Table15[[#This Row],[Reduction Occurred 
2/15-4/26?]]&lt;&gt;"No",Table15[[#This Row],[Salary/Wages on Dec. 31, 2020 or End of Covered Period]]&gt;=Table15[[#This Row],[Salary/Wages
Feb. 15, 2020]]),0,ROUND(Table15[[#This Row],[Salary/Wages
Most Recent Quarter]]*0.75,2)-Table15[[#This Row],[Salary/Wages
Covered Period]])</f>
        <v>0</v>
      </c>
    </row>
    <row r="240" spans="1:17" x14ac:dyDescent="0.3">
      <c r="A240" s="60"/>
      <c r="B240" s="32"/>
      <c r="C240" s="87"/>
      <c r="D240" s="103">
        <f>IF(AND(NOT(ISBLANK(Table15[[#This Row],[Employee''s Name]])),NOT(ISBLANK(Table15[[#This Row],[Cash Compensation]]))),IF(CoveredPeriod="","See Question 2",MIN(Table15[[#This Row],[Cash Compensation]],MaxSalary)),0)</f>
        <v>0</v>
      </c>
      <c r="E240" s="31"/>
      <c r="F24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0" s="96" t="str">
        <f>IFERROR(IF(Reduction="Yes",0,IF(Table15[[#This Row],[Employee''s Name]]&lt;&gt;"",IF(Table15[[#This Row],[Reduced More Than 25%?]]="No",0,IF(Table15[[#This Row],[Pay Method]]="Hourly",Q240*Table15[[#This Row],[Avg Hours Worked / Week
Most Recent Quarter]]*Weeks,IF(Table15[[#This Row],[Pay Method]]="Salary",Q240*Weeks/52,"Please Select Pay Method"))),"")),"")</f>
        <v/>
      </c>
      <c r="H240" s="32"/>
      <c r="I240" s="98" t="str">
        <f>IFERROR(IF(Table15[[#This Row],[Pay Method]]="Salary",Table15[[#This Row],[Adjusted Cash Compensation ($100,000 Limit)]]/Weeks*52,IF(Table15[[#This Row],[Pay Method]]="Hourly",Table15[[#This Row],[Adjusted Cash Compensation ($100,000 Limit)]]/Weeks/Table15[[#This Row],[Average Hours
Paid/Week]],"")),"")</f>
        <v/>
      </c>
      <c r="J240" s="98"/>
      <c r="K240" s="34" t="str">
        <f>IFERROR(IF(Table15[[#This Row],[Salary/Wages
Covered Period]]&gt;=100000,"N/A",IF(OR(Table15[[#This Row],[Salary/Wages
Covered Period]]/Table15[[#This Row],[Salary/Wages
Most Recent Quarter]]&gt;=0.75,Table15[[#This Row],[Salary/Wages
Most Recent Quarter]]=0),"No","Yes")),"N/A")</f>
        <v>N/A</v>
      </c>
      <c r="L240" s="83"/>
      <c r="M240" s="106"/>
      <c r="N240" s="106"/>
      <c r="O240" s="34" t="str">
        <f>IF(AND(Table15[[#This Row],[Salary/Wages
Feb. 15, 2020]]&lt;&gt;"",Table15[[#This Row],[Salary/Wages
Feb. 15 - Apr. 26, 2020]]&lt;&gt;"",Table15[[#This Row],[Reduced More Than 25%?]]="Yes"),IF(Table15[[#This Row],[Salary/Wages
Feb. 15 - Apr. 26, 2020]]&gt;=Table15[[#This Row],[Salary/Wages
Feb. 15, 2020]],"No","Yes"),"")</f>
        <v/>
      </c>
      <c r="P240" s="108"/>
      <c r="Q240">
        <f>IF(AND(Table15[[#This Row],[Reduction Occurred 
2/15-4/26?]]&lt;&gt;"No",Table15[[#This Row],[Salary/Wages on Dec. 31, 2020 or End of Covered Period]]&gt;=Table15[[#This Row],[Salary/Wages
Feb. 15, 2020]]),0,ROUND(Table15[[#This Row],[Salary/Wages
Most Recent Quarter]]*0.75,2)-Table15[[#This Row],[Salary/Wages
Covered Period]])</f>
        <v>0</v>
      </c>
    </row>
    <row r="241" spans="1:17" x14ac:dyDescent="0.3">
      <c r="A241" s="60"/>
      <c r="B241" s="32"/>
      <c r="C241" s="87"/>
      <c r="D241" s="103">
        <f>IF(AND(NOT(ISBLANK(Table15[[#This Row],[Employee''s Name]])),NOT(ISBLANK(Table15[[#This Row],[Cash Compensation]]))),IF(CoveredPeriod="","See Question 2",MIN(Table15[[#This Row],[Cash Compensation]],MaxSalary)),0)</f>
        <v>0</v>
      </c>
      <c r="E241" s="31"/>
      <c r="F24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1" s="96" t="str">
        <f>IFERROR(IF(Reduction="Yes",0,IF(Table15[[#This Row],[Employee''s Name]]&lt;&gt;"",IF(Table15[[#This Row],[Reduced More Than 25%?]]="No",0,IF(Table15[[#This Row],[Pay Method]]="Hourly",Q241*Table15[[#This Row],[Avg Hours Worked / Week
Most Recent Quarter]]*Weeks,IF(Table15[[#This Row],[Pay Method]]="Salary",Q241*Weeks/52,"Please Select Pay Method"))),"")),"")</f>
        <v/>
      </c>
      <c r="H241" s="32"/>
      <c r="I241" s="98" t="str">
        <f>IFERROR(IF(Table15[[#This Row],[Pay Method]]="Salary",Table15[[#This Row],[Adjusted Cash Compensation ($100,000 Limit)]]/Weeks*52,IF(Table15[[#This Row],[Pay Method]]="Hourly",Table15[[#This Row],[Adjusted Cash Compensation ($100,000 Limit)]]/Weeks/Table15[[#This Row],[Average Hours
Paid/Week]],"")),"")</f>
        <v/>
      </c>
      <c r="J241" s="98"/>
      <c r="K241" s="34" t="str">
        <f>IFERROR(IF(Table15[[#This Row],[Salary/Wages
Covered Period]]&gt;=100000,"N/A",IF(OR(Table15[[#This Row],[Salary/Wages
Covered Period]]/Table15[[#This Row],[Salary/Wages
Most Recent Quarter]]&gt;=0.75,Table15[[#This Row],[Salary/Wages
Most Recent Quarter]]=0),"No","Yes")),"N/A")</f>
        <v>N/A</v>
      </c>
      <c r="L241" s="83"/>
      <c r="M241" s="106"/>
      <c r="N241" s="106"/>
      <c r="O241" s="34" t="str">
        <f>IF(AND(Table15[[#This Row],[Salary/Wages
Feb. 15, 2020]]&lt;&gt;"",Table15[[#This Row],[Salary/Wages
Feb. 15 - Apr. 26, 2020]]&lt;&gt;"",Table15[[#This Row],[Reduced More Than 25%?]]="Yes"),IF(Table15[[#This Row],[Salary/Wages
Feb. 15 - Apr. 26, 2020]]&gt;=Table15[[#This Row],[Salary/Wages
Feb. 15, 2020]],"No","Yes"),"")</f>
        <v/>
      </c>
      <c r="P241" s="108"/>
      <c r="Q241">
        <f>IF(AND(Table15[[#This Row],[Reduction Occurred 
2/15-4/26?]]&lt;&gt;"No",Table15[[#This Row],[Salary/Wages on Dec. 31, 2020 or End of Covered Period]]&gt;=Table15[[#This Row],[Salary/Wages
Feb. 15, 2020]]),0,ROUND(Table15[[#This Row],[Salary/Wages
Most Recent Quarter]]*0.75,2)-Table15[[#This Row],[Salary/Wages
Covered Period]])</f>
        <v>0</v>
      </c>
    </row>
    <row r="242" spans="1:17" x14ac:dyDescent="0.3">
      <c r="A242" s="60"/>
      <c r="B242" s="32"/>
      <c r="C242" s="87"/>
      <c r="D242" s="103">
        <f>IF(AND(NOT(ISBLANK(Table15[[#This Row],[Employee''s Name]])),NOT(ISBLANK(Table15[[#This Row],[Cash Compensation]]))),IF(CoveredPeriod="","See Question 2",MIN(Table15[[#This Row],[Cash Compensation]],MaxSalary)),0)</f>
        <v>0</v>
      </c>
      <c r="E242" s="31"/>
      <c r="F24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2" s="96" t="str">
        <f>IFERROR(IF(Reduction="Yes",0,IF(Table15[[#This Row],[Employee''s Name]]&lt;&gt;"",IF(Table15[[#This Row],[Reduced More Than 25%?]]="No",0,IF(Table15[[#This Row],[Pay Method]]="Hourly",Q242*Table15[[#This Row],[Avg Hours Worked / Week
Most Recent Quarter]]*Weeks,IF(Table15[[#This Row],[Pay Method]]="Salary",Q242*Weeks/52,"Please Select Pay Method"))),"")),"")</f>
        <v/>
      </c>
      <c r="H242" s="32"/>
      <c r="I242" s="98" t="str">
        <f>IFERROR(IF(Table15[[#This Row],[Pay Method]]="Salary",Table15[[#This Row],[Adjusted Cash Compensation ($100,000 Limit)]]/Weeks*52,IF(Table15[[#This Row],[Pay Method]]="Hourly",Table15[[#This Row],[Adjusted Cash Compensation ($100,000 Limit)]]/Weeks/Table15[[#This Row],[Average Hours
Paid/Week]],"")),"")</f>
        <v/>
      </c>
      <c r="J242" s="98"/>
      <c r="K242" s="34" t="str">
        <f>IFERROR(IF(Table15[[#This Row],[Salary/Wages
Covered Period]]&gt;=100000,"N/A",IF(OR(Table15[[#This Row],[Salary/Wages
Covered Period]]/Table15[[#This Row],[Salary/Wages
Most Recent Quarter]]&gt;=0.75,Table15[[#This Row],[Salary/Wages
Most Recent Quarter]]=0),"No","Yes")),"N/A")</f>
        <v>N/A</v>
      </c>
      <c r="L242" s="83"/>
      <c r="M242" s="106"/>
      <c r="N242" s="106"/>
      <c r="O242" s="34" t="str">
        <f>IF(AND(Table15[[#This Row],[Salary/Wages
Feb. 15, 2020]]&lt;&gt;"",Table15[[#This Row],[Salary/Wages
Feb. 15 - Apr. 26, 2020]]&lt;&gt;"",Table15[[#This Row],[Reduced More Than 25%?]]="Yes"),IF(Table15[[#This Row],[Salary/Wages
Feb. 15 - Apr. 26, 2020]]&gt;=Table15[[#This Row],[Salary/Wages
Feb. 15, 2020]],"No","Yes"),"")</f>
        <v/>
      </c>
      <c r="P242" s="108"/>
      <c r="Q242">
        <f>IF(AND(Table15[[#This Row],[Reduction Occurred 
2/15-4/26?]]&lt;&gt;"No",Table15[[#This Row],[Salary/Wages on Dec. 31, 2020 or End of Covered Period]]&gt;=Table15[[#This Row],[Salary/Wages
Feb. 15, 2020]]),0,ROUND(Table15[[#This Row],[Salary/Wages
Most Recent Quarter]]*0.75,2)-Table15[[#This Row],[Salary/Wages
Covered Period]])</f>
        <v>0</v>
      </c>
    </row>
    <row r="243" spans="1:17" x14ac:dyDescent="0.3">
      <c r="A243" s="60"/>
      <c r="B243" s="32"/>
      <c r="C243" s="87"/>
      <c r="D243" s="103">
        <f>IF(AND(NOT(ISBLANK(Table15[[#This Row],[Employee''s Name]])),NOT(ISBLANK(Table15[[#This Row],[Cash Compensation]]))),IF(CoveredPeriod="","See Question 2",MIN(Table15[[#This Row],[Cash Compensation]],MaxSalary)),0)</f>
        <v>0</v>
      </c>
      <c r="E243" s="31"/>
      <c r="F24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3" s="96" t="str">
        <f>IFERROR(IF(Reduction="Yes",0,IF(Table15[[#This Row],[Employee''s Name]]&lt;&gt;"",IF(Table15[[#This Row],[Reduced More Than 25%?]]="No",0,IF(Table15[[#This Row],[Pay Method]]="Hourly",Q243*Table15[[#This Row],[Avg Hours Worked / Week
Most Recent Quarter]]*Weeks,IF(Table15[[#This Row],[Pay Method]]="Salary",Q243*Weeks/52,"Please Select Pay Method"))),"")),"")</f>
        <v/>
      </c>
      <c r="H243" s="32"/>
      <c r="I243" s="98" t="str">
        <f>IFERROR(IF(Table15[[#This Row],[Pay Method]]="Salary",Table15[[#This Row],[Adjusted Cash Compensation ($100,000 Limit)]]/Weeks*52,IF(Table15[[#This Row],[Pay Method]]="Hourly",Table15[[#This Row],[Adjusted Cash Compensation ($100,000 Limit)]]/Weeks/Table15[[#This Row],[Average Hours
Paid/Week]],"")),"")</f>
        <v/>
      </c>
      <c r="J243" s="98"/>
      <c r="K243" s="34" t="str">
        <f>IFERROR(IF(Table15[[#This Row],[Salary/Wages
Covered Period]]&gt;=100000,"N/A",IF(OR(Table15[[#This Row],[Salary/Wages
Covered Period]]/Table15[[#This Row],[Salary/Wages
Most Recent Quarter]]&gt;=0.75,Table15[[#This Row],[Salary/Wages
Most Recent Quarter]]=0),"No","Yes")),"N/A")</f>
        <v>N/A</v>
      </c>
      <c r="L243" s="83"/>
      <c r="M243" s="106"/>
      <c r="N243" s="106"/>
      <c r="O243" s="34" t="str">
        <f>IF(AND(Table15[[#This Row],[Salary/Wages
Feb. 15, 2020]]&lt;&gt;"",Table15[[#This Row],[Salary/Wages
Feb. 15 - Apr. 26, 2020]]&lt;&gt;"",Table15[[#This Row],[Reduced More Than 25%?]]="Yes"),IF(Table15[[#This Row],[Salary/Wages
Feb. 15 - Apr. 26, 2020]]&gt;=Table15[[#This Row],[Salary/Wages
Feb. 15, 2020]],"No","Yes"),"")</f>
        <v/>
      </c>
      <c r="P243" s="108"/>
      <c r="Q243">
        <f>IF(AND(Table15[[#This Row],[Reduction Occurred 
2/15-4/26?]]&lt;&gt;"No",Table15[[#This Row],[Salary/Wages on Dec. 31, 2020 or End of Covered Period]]&gt;=Table15[[#This Row],[Salary/Wages
Feb. 15, 2020]]),0,ROUND(Table15[[#This Row],[Salary/Wages
Most Recent Quarter]]*0.75,2)-Table15[[#This Row],[Salary/Wages
Covered Period]])</f>
        <v>0</v>
      </c>
    </row>
    <row r="244" spans="1:17" x14ac:dyDescent="0.3">
      <c r="A244" s="60"/>
      <c r="B244" s="32"/>
      <c r="C244" s="87"/>
      <c r="D244" s="103">
        <f>IF(AND(NOT(ISBLANK(Table15[[#This Row],[Employee''s Name]])),NOT(ISBLANK(Table15[[#This Row],[Cash Compensation]]))),IF(CoveredPeriod="","See Question 2",MIN(Table15[[#This Row],[Cash Compensation]],MaxSalary)),0)</f>
        <v>0</v>
      </c>
      <c r="E244" s="31"/>
      <c r="F24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4" s="96" t="str">
        <f>IFERROR(IF(Reduction="Yes",0,IF(Table15[[#This Row],[Employee''s Name]]&lt;&gt;"",IF(Table15[[#This Row],[Reduced More Than 25%?]]="No",0,IF(Table15[[#This Row],[Pay Method]]="Hourly",Q244*Table15[[#This Row],[Avg Hours Worked / Week
Most Recent Quarter]]*Weeks,IF(Table15[[#This Row],[Pay Method]]="Salary",Q244*Weeks/52,"Please Select Pay Method"))),"")),"")</f>
        <v/>
      </c>
      <c r="H244" s="32"/>
      <c r="I244" s="98" t="str">
        <f>IFERROR(IF(Table15[[#This Row],[Pay Method]]="Salary",Table15[[#This Row],[Adjusted Cash Compensation ($100,000 Limit)]]/Weeks*52,IF(Table15[[#This Row],[Pay Method]]="Hourly",Table15[[#This Row],[Adjusted Cash Compensation ($100,000 Limit)]]/Weeks/Table15[[#This Row],[Average Hours
Paid/Week]],"")),"")</f>
        <v/>
      </c>
      <c r="J244" s="98"/>
      <c r="K244" s="34" t="str">
        <f>IFERROR(IF(Table15[[#This Row],[Salary/Wages
Covered Period]]&gt;=100000,"N/A",IF(OR(Table15[[#This Row],[Salary/Wages
Covered Period]]/Table15[[#This Row],[Salary/Wages
Most Recent Quarter]]&gt;=0.75,Table15[[#This Row],[Salary/Wages
Most Recent Quarter]]=0),"No","Yes")),"N/A")</f>
        <v>N/A</v>
      </c>
      <c r="L244" s="83"/>
      <c r="M244" s="106"/>
      <c r="N244" s="106"/>
      <c r="O244" s="34" t="str">
        <f>IF(AND(Table15[[#This Row],[Salary/Wages
Feb. 15, 2020]]&lt;&gt;"",Table15[[#This Row],[Salary/Wages
Feb. 15 - Apr. 26, 2020]]&lt;&gt;"",Table15[[#This Row],[Reduced More Than 25%?]]="Yes"),IF(Table15[[#This Row],[Salary/Wages
Feb. 15 - Apr. 26, 2020]]&gt;=Table15[[#This Row],[Salary/Wages
Feb. 15, 2020]],"No","Yes"),"")</f>
        <v/>
      </c>
      <c r="P244" s="108"/>
      <c r="Q244">
        <f>IF(AND(Table15[[#This Row],[Reduction Occurred 
2/15-4/26?]]&lt;&gt;"No",Table15[[#This Row],[Salary/Wages on Dec. 31, 2020 or End of Covered Period]]&gt;=Table15[[#This Row],[Salary/Wages
Feb. 15, 2020]]),0,ROUND(Table15[[#This Row],[Salary/Wages
Most Recent Quarter]]*0.75,2)-Table15[[#This Row],[Salary/Wages
Covered Period]])</f>
        <v>0</v>
      </c>
    </row>
    <row r="245" spans="1:17" x14ac:dyDescent="0.3">
      <c r="A245" s="60"/>
      <c r="B245" s="32"/>
      <c r="C245" s="87"/>
      <c r="D245" s="103">
        <f>IF(AND(NOT(ISBLANK(Table15[[#This Row],[Employee''s Name]])),NOT(ISBLANK(Table15[[#This Row],[Cash Compensation]]))),IF(CoveredPeriod="","See Question 2",MIN(Table15[[#This Row],[Cash Compensation]],MaxSalary)),0)</f>
        <v>0</v>
      </c>
      <c r="E245" s="31"/>
      <c r="F24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5" s="96" t="str">
        <f>IFERROR(IF(Reduction="Yes",0,IF(Table15[[#This Row],[Employee''s Name]]&lt;&gt;"",IF(Table15[[#This Row],[Reduced More Than 25%?]]="No",0,IF(Table15[[#This Row],[Pay Method]]="Hourly",Q245*Table15[[#This Row],[Avg Hours Worked / Week
Most Recent Quarter]]*Weeks,IF(Table15[[#This Row],[Pay Method]]="Salary",Q245*Weeks/52,"Please Select Pay Method"))),"")),"")</f>
        <v/>
      </c>
      <c r="H245" s="32"/>
      <c r="I245" s="98" t="str">
        <f>IFERROR(IF(Table15[[#This Row],[Pay Method]]="Salary",Table15[[#This Row],[Adjusted Cash Compensation ($100,000 Limit)]]/Weeks*52,IF(Table15[[#This Row],[Pay Method]]="Hourly",Table15[[#This Row],[Adjusted Cash Compensation ($100,000 Limit)]]/Weeks/Table15[[#This Row],[Average Hours
Paid/Week]],"")),"")</f>
        <v/>
      </c>
      <c r="J245" s="98"/>
      <c r="K245" s="34" t="str">
        <f>IFERROR(IF(Table15[[#This Row],[Salary/Wages
Covered Period]]&gt;=100000,"N/A",IF(OR(Table15[[#This Row],[Salary/Wages
Covered Period]]/Table15[[#This Row],[Salary/Wages
Most Recent Quarter]]&gt;=0.75,Table15[[#This Row],[Salary/Wages
Most Recent Quarter]]=0),"No","Yes")),"N/A")</f>
        <v>N/A</v>
      </c>
      <c r="L245" s="83"/>
      <c r="M245" s="106"/>
      <c r="N245" s="106"/>
      <c r="O245" s="34" t="str">
        <f>IF(AND(Table15[[#This Row],[Salary/Wages
Feb. 15, 2020]]&lt;&gt;"",Table15[[#This Row],[Salary/Wages
Feb. 15 - Apr. 26, 2020]]&lt;&gt;"",Table15[[#This Row],[Reduced More Than 25%?]]="Yes"),IF(Table15[[#This Row],[Salary/Wages
Feb. 15 - Apr. 26, 2020]]&gt;=Table15[[#This Row],[Salary/Wages
Feb. 15, 2020]],"No","Yes"),"")</f>
        <v/>
      </c>
      <c r="P245" s="108"/>
      <c r="Q245">
        <f>IF(AND(Table15[[#This Row],[Reduction Occurred 
2/15-4/26?]]&lt;&gt;"No",Table15[[#This Row],[Salary/Wages on Dec. 31, 2020 or End of Covered Period]]&gt;=Table15[[#This Row],[Salary/Wages
Feb. 15, 2020]]),0,ROUND(Table15[[#This Row],[Salary/Wages
Most Recent Quarter]]*0.75,2)-Table15[[#This Row],[Salary/Wages
Covered Period]])</f>
        <v>0</v>
      </c>
    </row>
    <row r="246" spans="1:17" x14ac:dyDescent="0.3">
      <c r="A246" s="60"/>
      <c r="B246" s="32"/>
      <c r="C246" s="87"/>
      <c r="D246" s="103">
        <f>IF(AND(NOT(ISBLANK(Table15[[#This Row],[Employee''s Name]])),NOT(ISBLANK(Table15[[#This Row],[Cash Compensation]]))),IF(CoveredPeriod="","See Question 2",MIN(Table15[[#This Row],[Cash Compensation]],MaxSalary)),0)</f>
        <v>0</v>
      </c>
      <c r="E246" s="31"/>
      <c r="F24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6" s="96" t="str">
        <f>IFERROR(IF(Reduction="Yes",0,IF(Table15[[#This Row],[Employee''s Name]]&lt;&gt;"",IF(Table15[[#This Row],[Reduced More Than 25%?]]="No",0,IF(Table15[[#This Row],[Pay Method]]="Hourly",Q246*Table15[[#This Row],[Avg Hours Worked / Week
Most Recent Quarter]]*Weeks,IF(Table15[[#This Row],[Pay Method]]="Salary",Q246*Weeks/52,"Please Select Pay Method"))),"")),"")</f>
        <v/>
      </c>
      <c r="H246" s="32"/>
      <c r="I246" s="98" t="str">
        <f>IFERROR(IF(Table15[[#This Row],[Pay Method]]="Salary",Table15[[#This Row],[Adjusted Cash Compensation ($100,000 Limit)]]/Weeks*52,IF(Table15[[#This Row],[Pay Method]]="Hourly",Table15[[#This Row],[Adjusted Cash Compensation ($100,000 Limit)]]/Weeks/Table15[[#This Row],[Average Hours
Paid/Week]],"")),"")</f>
        <v/>
      </c>
      <c r="J246" s="98"/>
      <c r="K246" s="34" t="str">
        <f>IFERROR(IF(Table15[[#This Row],[Salary/Wages
Covered Period]]&gt;=100000,"N/A",IF(OR(Table15[[#This Row],[Salary/Wages
Covered Period]]/Table15[[#This Row],[Salary/Wages
Most Recent Quarter]]&gt;=0.75,Table15[[#This Row],[Salary/Wages
Most Recent Quarter]]=0),"No","Yes")),"N/A")</f>
        <v>N/A</v>
      </c>
      <c r="L246" s="83"/>
      <c r="M246" s="106"/>
      <c r="N246" s="106"/>
      <c r="O246" s="34" t="str">
        <f>IF(AND(Table15[[#This Row],[Salary/Wages
Feb. 15, 2020]]&lt;&gt;"",Table15[[#This Row],[Salary/Wages
Feb. 15 - Apr. 26, 2020]]&lt;&gt;"",Table15[[#This Row],[Reduced More Than 25%?]]="Yes"),IF(Table15[[#This Row],[Salary/Wages
Feb. 15 - Apr. 26, 2020]]&gt;=Table15[[#This Row],[Salary/Wages
Feb. 15, 2020]],"No","Yes"),"")</f>
        <v/>
      </c>
      <c r="P246" s="108"/>
      <c r="Q246">
        <f>IF(AND(Table15[[#This Row],[Reduction Occurred 
2/15-4/26?]]&lt;&gt;"No",Table15[[#This Row],[Salary/Wages on Dec. 31, 2020 or End of Covered Period]]&gt;=Table15[[#This Row],[Salary/Wages
Feb. 15, 2020]]),0,ROUND(Table15[[#This Row],[Salary/Wages
Most Recent Quarter]]*0.75,2)-Table15[[#This Row],[Salary/Wages
Covered Period]])</f>
        <v>0</v>
      </c>
    </row>
    <row r="247" spans="1:17" x14ac:dyDescent="0.3">
      <c r="A247" s="60"/>
      <c r="B247" s="32"/>
      <c r="C247" s="87"/>
      <c r="D247" s="103">
        <f>IF(AND(NOT(ISBLANK(Table15[[#This Row],[Employee''s Name]])),NOT(ISBLANK(Table15[[#This Row],[Cash Compensation]]))),IF(CoveredPeriod="","See Question 2",MIN(Table15[[#This Row],[Cash Compensation]],MaxSalary)),0)</f>
        <v>0</v>
      </c>
      <c r="E247" s="31"/>
      <c r="F24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7" s="96" t="str">
        <f>IFERROR(IF(Reduction="Yes",0,IF(Table15[[#This Row],[Employee''s Name]]&lt;&gt;"",IF(Table15[[#This Row],[Reduced More Than 25%?]]="No",0,IF(Table15[[#This Row],[Pay Method]]="Hourly",Q247*Table15[[#This Row],[Avg Hours Worked / Week
Most Recent Quarter]]*Weeks,IF(Table15[[#This Row],[Pay Method]]="Salary",Q247*Weeks/52,"Please Select Pay Method"))),"")),"")</f>
        <v/>
      </c>
      <c r="H247" s="32"/>
      <c r="I247" s="98" t="str">
        <f>IFERROR(IF(Table15[[#This Row],[Pay Method]]="Salary",Table15[[#This Row],[Adjusted Cash Compensation ($100,000 Limit)]]/Weeks*52,IF(Table15[[#This Row],[Pay Method]]="Hourly",Table15[[#This Row],[Adjusted Cash Compensation ($100,000 Limit)]]/Weeks/Table15[[#This Row],[Average Hours
Paid/Week]],"")),"")</f>
        <v/>
      </c>
      <c r="J247" s="98"/>
      <c r="K247" s="34" t="str">
        <f>IFERROR(IF(Table15[[#This Row],[Salary/Wages
Covered Period]]&gt;=100000,"N/A",IF(OR(Table15[[#This Row],[Salary/Wages
Covered Period]]/Table15[[#This Row],[Salary/Wages
Most Recent Quarter]]&gt;=0.75,Table15[[#This Row],[Salary/Wages
Most Recent Quarter]]=0),"No","Yes")),"N/A")</f>
        <v>N/A</v>
      </c>
      <c r="L247" s="83"/>
      <c r="M247" s="106"/>
      <c r="N247" s="106"/>
      <c r="O247" s="34" t="str">
        <f>IF(AND(Table15[[#This Row],[Salary/Wages
Feb. 15, 2020]]&lt;&gt;"",Table15[[#This Row],[Salary/Wages
Feb. 15 - Apr. 26, 2020]]&lt;&gt;"",Table15[[#This Row],[Reduced More Than 25%?]]="Yes"),IF(Table15[[#This Row],[Salary/Wages
Feb. 15 - Apr. 26, 2020]]&gt;=Table15[[#This Row],[Salary/Wages
Feb. 15, 2020]],"No","Yes"),"")</f>
        <v/>
      </c>
      <c r="P247" s="108"/>
      <c r="Q247">
        <f>IF(AND(Table15[[#This Row],[Reduction Occurred 
2/15-4/26?]]&lt;&gt;"No",Table15[[#This Row],[Salary/Wages on Dec. 31, 2020 or End of Covered Period]]&gt;=Table15[[#This Row],[Salary/Wages
Feb. 15, 2020]]),0,ROUND(Table15[[#This Row],[Salary/Wages
Most Recent Quarter]]*0.75,2)-Table15[[#This Row],[Salary/Wages
Covered Period]])</f>
        <v>0</v>
      </c>
    </row>
    <row r="248" spans="1:17" x14ac:dyDescent="0.3">
      <c r="A248" s="60"/>
      <c r="B248" s="32"/>
      <c r="C248" s="87"/>
      <c r="D248" s="103">
        <f>IF(AND(NOT(ISBLANK(Table15[[#This Row],[Employee''s Name]])),NOT(ISBLANK(Table15[[#This Row],[Cash Compensation]]))),IF(CoveredPeriod="","See Question 2",MIN(Table15[[#This Row],[Cash Compensation]],MaxSalary)),0)</f>
        <v>0</v>
      </c>
      <c r="E248" s="31"/>
      <c r="F24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8" s="96" t="str">
        <f>IFERROR(IF(Reduction="Yes",0,IF(Table15[[#This Row],[Employee''s Name]]&lt;&gt;"",IF(Table15[[#This Row],[Reduced More Than 25%?]]="No",0,IF(Table15[[#This Row],[Pay Method]]="Hourly",Q248*Table15[[#This Row],[Avg Hours Worked / Week
Most Recent Quarter]]*Weeks,IF(Table15[[#This Row],[Pay Method]]="Salary",Q248*Weeks/52,"Please Select Pay Method"))),"")),"")</f>
        <v/>
      </c>
      <c r="H248" s="32"/>
      <c r="I248" s="98" t="str">
        <f>IFERROR(IF(Table15[[#This Row],[Pay Method]]="Salary",Table15[[#This Row],[Adjusted Cash Compensation ($100,000 Limit)]]/Weeks*52,IF(Table15[[#This Row],[Pay Method]]="Hourly",Table15[[#This Row],[Adjusted Cash Compensation ($100,000 Limit)]]/Weeks/Table15[[#This Row],[Average Hours
Paid/Week]],"")),"")</f>
        <v/>
      </c>
      <c r="J248" s="98"/>
      <c r="K248" s="34" t="str">
        <f>IFERROR(IF(Table15[[#This Row],[Salary/Wages
Covered Period]]&gt;=100000,"N/A",IF(OR(Table15[[#This Row],[Salary/Wages
Covered Period]]/Table15[[#This Row],[Salary/Wages
Most Recent Quarter]]&gt;=0.75,Table15[[#This Row],[Salary/Wages
Most Recent Quarter]]=0),"No","Yes")),"N/A")</f>
        <v>N/A</v>
      </c>
      <c r="L248" s="83"/>
      <c r="M248" s="106"/>
      <c r="N248" s="106"/>
      <c r="O248" s="34" t="str">
        <f>IF(AND(Table15[[#This Row],[Salary/Wages
Feb. 15, 2020]]&lt;&gt;"",Table15[[#This Row],[Salary/Wages
Feb. 15 - Apr. 26, 2020]]&lt;&gt;"",Table15[[#This Row],[Reduced More Than 25%?]]="Yes"),IF(Table15[[#This Row],[Salary/Wages
Feb. 15 - Apr. 26, 2020]]&gt;=Table15[[#This Row],[Salary/Wages
Feb. 15, 2020]],"No","Yes"),"")</f>
        <v/>
      </c>
      <c r="P248" s="108"/>
      <c r="Q248">
        <f>IF(AND(Table15[[#This Row],[Reduction Occurred 
2/15-4/26?]]&lt;&gt;"No",Table15[[#This Row],[Salary/Wages on Dec. 31, 2020 or End of Covered Period]]&gt;=Table15[[#This Row],[Salary/Wages
Feb. 15, 2020]]),0,ROUND(Table15[[#This Row],[Salary/Wages
Most Recent Quarter]]*0.75,2)-Table15[[#This Row],[Salary/Wages
Covered Period]])</f>
        <v>0</v>
      </c>
    </row>
    <row r="249" spans="1:17" x14ac:dyDescent="0.3">
      <c r="A249" s="60"/>
      <c r="B249" s="32"/>
      <c r="C249" s="87"/>
      <c r="D249" s="103">
        <f>IF(AND(NOT(ISBLANK(Table15[[#This Row],[Employee''s Name]])),NOT(ISBLANK(Table15[[#This Row],[Cash Compensation]]))),IF(CoveredPeriod="","See Question 2",MIN(Table15[[#This Row],[Cash Compensation]],MaxSalary)),0)</f>
        <v>0</v>
      </c>
      <c r="E249" s="31"/>
      <c r="F24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49" s="96" t="str">
        <f>IFERROR(IF(Reduction="Yes",0,IF(Table15[[#This Row],[Employee''s Name]]&lt;&gt;"",IF(Table15[[#This Row],[Reduced More Than 25%?]]="No",0,IF(Table15[[#This Row],[Pay Method]]="Hourly",Q249*Table15[[#This Row],[Avg Hours Worked / Week
Most Recent Quarter]]*Weeks,IF(Table15[[#This Row],[Pay Method]]="Salary",Q249*Weeks/52,"Please Select Pay Method"))),"")),"")</f>
        <v/>
      </c>
      <c r="H249" s="32"/>
      <c r="I249" s="98" t="str">
        <f>IFERROR(IF(Table15[[#This Row],[Pay Method]]="Salary",Table15[[#This Row],[Adjusted Cash Compensation ($100,000 Limit)]]/Weeks*52,IF(Table15[[#This Row],[Pay Method]]="Hourly",Table15[[#This Row],[Adjusted Cash Compensation ($100,000 Limit)]]/Weeks/Table15[[#This Row],[Average Hours
Paid/Week]],"")),"")</f>
        <v/>
      </c>
      <c r="J249" s="98"/>
      <c r="K249" s="34" t="str">
        <f>IFERROR(IF(Table15[[#This Row],[Salary/Wages
Covered Period]]&gt;=100000,"N/A",IF(OR(Table15[[#This Row],[Salary/Wages
Covered Period]]/Table15[[#This Row],[Salary/Wages
Most Recent Quarter]]&gt;=0.75,Table15[[#This Row],[Salary/Wages
Most Recent Quarter]]=0),"No","Yes")),"N/A")</f>
        <v>N/A</v>
      </c>
      <c r="L249" s="83"/>
      <c r="M249" s="106"/>
      <c r="N249" s="106"/>
      <c r="O249" s="34" t="str">
        <f>IF(AND(Table15[[#This Row],[Salary/Wages
Feb. 15, 2020]]&lt;&gt;"",Table15[[#This Row],[Salary/Wages
Feb. 15 - Apr. 26, 2020]]&lt;&gt;"",Table15[[#This Row],[Reduced More Than 25%?]]="Yes"),IF(Table15[[#This Row],[Salary/Wages
Feb. 15 - Apr. 26, 2020]]&gt;=Table15[[#This Row],[Salary/Wages
Feb. 15, 2020]],"No","Yes"),"")</f>
        <v/>
      </c>
      <c r="P249" s="108"/>
      <c r="Q249">
        <f>IF(AND(Table15[[#This Row],[Reduction Occurred 
2/15-4/26?]]&lt;&gt;"No",Table15[[#This Row],[Salary/Wages on Dec. 31, 2020 or End of Covered Period]]&gt;=Table15[[#This Row],[Salary/Wages
Feb. 15, 2020]]),0,ROUND(Table15[[#This Row],[Salary/Wages
Most Recent Quarter]]*0.75,2)-Table15[[#This Row],[Salary/Wages
Covered Period]])</f>
        <v>0</v>
      </c>
    </row>
    <row r="250" spans="1:17" x14ac:dyDescent="0.3">
      <c r="A250" s="60"/>
      <c r="B250" s="32"/>
      <c r="C250" s="87"/>
      <c r="D250" s="103">
        <f>IF(AND(NOT(ISBLANK(Table15[[#This Row],[Employee''s Name]])),NOT(ISBLANK(Table15[[#This Row],[Cash Compensation]]))),IF(CoveredPeriod="","See Question 2",MIN(Table15[[#This Row],[Cash Compensation]],MaxSalary)),0)</f>
        <v>0</v>
      </c>
      <c r="E250" s="31"/>
      <c r="F25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0" s="96" t="str">
        <f>IFERROR(IF(Reduction="Yes",0,IF(Table15[[#This Row],[Employee''s Name]]&lt;&gt;"",IF(Table15[[#This Row],[Reduced More Than 25%?]]="No",0,IF(Table15[[#This Row],[Pay Method]]="Hourly",Q250*Table15[[#This Row],[Avg Hours Worked / Week
Most Recent Quarter]]*Weeks,IF(Table15[[#This Row],[Pay Method]]="Salary",Q250*Weeks/52,"Please Select Pay Method"))),"")),"")</f>
        <v/>
      </c>
      <c r="H250" s="32"/>
      <c r="I250" s="98" t="str">
        <f>IFERROR(IF(Table15[[#This Row],[Pay Method]]="Salary",Table15[[#This Row],[Adjusted Cash Compensation ($100,000 Limit)]]/Weeks*52,IF(Table15[[#This Row],[Pay Method]]="Hourly",Table15[[#This Row],[Adjusted Cash Compensation ($100,000 Limit)]]/Weeks/Table15[[#This Row],[Average Hours
Paid/Week]],"")),"")</f>
        <v/>
      </c>
      <c r="J250" s="98"/>
      <c r="K250" s="34" t="str">
        <f>IFERROR(IF(Table15[[#This Row],[Salary/Wages
Covered Period]]&gt;=100000,"N/A",IF(OR(Table15[[#This Row],[Salary/Wages
Covered Period]]/Table15[[#This Row],[Salary/Wages
Most Recent Quarter]]&gt;=0.75,Table15[[#This Row],[Salary/Wages
Most Recent Quarter]]=0),"No","Yes")),"N/A")</f>
        <v>N/A</v>
      </c>
      <c r="L250" s="83"/>
      <c r="M250" s="106"/>
      <c r="N250" s="106"/>
      <c r="O250" s="34" t="str">
        <f>IF(AND(Table15[[#This Row],[Salary/Wages
Feb. 15, 2020]]&lt;&gt;"",Table15[[#This Row],[Salary/Wages
Feb. 15 - Apr. 26, 2020]]&lt;&gt;"",Table15[[#This Row],[Reduced More Than 25%?]]="Yes"),IF(Table15[[#This Row],[Salary/Wages
Feb. 15 - Apr. 26, 2020]]&gt;=Table15[[#This Row],[Salary/Wages
Feb. 15, 2020]],"No","Yes"),"")</f>
        <v/>
      </c>
      <c r="P250" s="108"/>
      <c r="Q250">
        <f>IF(AND(Table15[[#This Row],[Reduction Occurred 
2/15-4/26?]]&lt;&gt;"No",Table15[[#This Row],[Salary/Wages on Dec. 31, 2020 or End of Covered Period]]&gt;=Table15[[#This Row],[Salary/Wages
Feb. 15, 2020]]),0,ROUND(Table15[[#This Row],[Salary/Wages
Most Recent Quarter]]*0.75,2)-Table15[[#This Row],[Salary/Wages
Covered Period]])</f>
        <v>0</v>
      </c>
    </row>
    <row r="251" spans="1:17" x14ac:dyDescent="0.3">
      <c r="A251" s="60"/>
      <c r="B251" s="32"/>
      <c r="C251" s="87"/>
      <c r="D251" s="103">
        <f>IF(AND(NOT(ISBLANK(Table15[[#This Row],[Employee''s Name]])),NOT(ISBLANK(Table15[[#This Row],[Cash Compensation]]))),IF(CoveredPeriod="","See Question 2",MIN(Table15[[#This Row],[Cash Compensation]],MaxSalary)),0)</f>
        <v>0</v>
      </c>
      <c r="E251" s="31"/>
      <c r="F25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1" s="96" t="str">
        <f>IFERROR(IF(Reduction="Yes",0,IF(Table15[[#This Row],[Employee''s Name]]&lt;&gt;"",IF(Table15[[#This Row],[Reduced More Than 25%?]]="No",0,IF(Table15[[#This Row],[Pay Method]]="Hourly",Q251*Table15[[#This Row],[Avg Hours Worked / Week
Most Recent Quarter]]*Weeks,IF(Table15[[#This Row],[Pay Method]]="Salary",Q251*Weeks/52,"Please Select Pay Method"))),"")),"")</f>
        <v/>
      </c>
      <c r="H251" s="32"/>
      <c r="I251" s="98" t="str">
        <f>IFERROR(IF(Table15[[#This Row],[Pay Method]]="Salary",Table15[[#This Row],[Adjusted Cash Compensation ($100,000 Limit)]]/Weeks*52,IF(Table15[[#This Row],[Pay Method]]="Hourly",Table15[[#This Row],[Adjusted Cash Compensation ($100,000 Limit)]]/Weeks/Table15[[#This Row],[Average Hours
Paid/Week]],"")),"")</f>
        <v/>
      </c>
      <c r="J251" s="98"/>
      <c r="K251" s="34" t="str">
        <f>IFERROR(IF(Table15[[#This Row],[Salary/Wages
Covered Period]]&gt;=100000,"N/A",IF(OR(Table15[[#This Row],[Salary/Wages
Covered Period]]/Table15[[#This Row],[Salary/Wages
Most Recent Quarter]]&gt;=0.75,Table15[[#This Row],[Salary/Wages
Most Recent Quarter]]=0),"No","Yes")),"N/A")</f>
        <v>N/A</v>
      </c>
      <c r="L251" s="83"/>
      <c r="M251" s="106"/>
      <c r="N251" s="106"/>
      <c r="O251" s="34" t="str">
        <f>IF(AND(Table15[[#This Row],[Salary/Wages
Feb. 15, 2020]]&lt;&gt;"",Table15[[#This Row],[Salary/Wages
Feb. 15 - Apr. 26, 2020]]&lt;&gt;"",Table15[[#This Row],[Reduced More Than 25%?]]="Yes"),IF(Table15[[#This Row],[Salary/Wages
Feb. 15 - Apr. 26, 2020]]&gt;=Table15[[#This Row],[Salary/Wages
Feb. 15, 2020]],"No","Yes"),"")</f>
        <v/>
      </c>
      <c r="P251" s="108"/>
      <c r="Q251">
        <f>IF(AND(Table15[[#This Row],[Reduction Occurred 
2/15-4/26?]]&lt;&gt;"No",Table15[[#This Row],[Salary/Wages on Dec. 31, 2020 or End of Covered Period]]&gt;=Table15[[#This Row],[Salary/Wages
Feb. 15, 2020]]),0,ROUND(Table15[[#This Row],[Salary/Wages
Most Recent Quarter]]*0.75,2)-Table15[[#This Row],[Salary/Wages
Covered Period]])</f>
        <v>0</v>
      </c>
    </row>
    <row r="252" spans="1:17" x14ac:dyDescent="0.3">
      <c r="A252" s="60"/>
      <c r="B252" s="32"/>
      <c r="C252" s="87"/>
      <c r="D252" s="103">
        <f>IF(AND(NOT(ISBLANK(Table15[[#This Row],[Employee''s Name]])),NOT(ISBLANK(Table15[[#This Row],[Cash Compensation]]))),IF(CoveredPeriod="","See Question 2",MIN(Table15[[#This Row],[Cash Compensation]],MaxSalary)),0)</f>
        <v>0</v>
      </c>
      <c r="E252" s="31"/>
      <c r="F25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2" s="96" t="str">
        <f>IFERROR(IF(Reduction="Yes",0,IF(Table15[[#This Row],[Employee''s Name]]&lt;&gt;"",IF(Table15[[#This Row],[Reduced More Than 25%?]]="No",0,IF(Table15[[#This Row],[Pay Method]]="Hourly",Q252*Table15[[#This Row],[Avg Hours Worked / Week
Most Recent Quarter]]*Weeks,IF(Table15[[#This Row],[Pay Method]]="Salary",Q252*Weeks/52,"Please Select Pay Method"))),"")),"")</f>
        <v/>
      </c>
      <c r="H252" s="32"/>
      <c r="I252" s="98" t="str">
        <f>IFERROR(IF(Table15[[#This Row],[Pay Method]]="Salary",Table15[[#This Row],[Adjusted Cash Compensation ($100,000 Limit)]]/Weeks*52,IF(Table15[[#This Row],[Pay Method]]="Hourly",Table15[[#This Row],[Adjusted Cash Compensation ($100,000 Limit)]]/Weeks/Table15[[#This Row],[Average Hours
Paid/Week]],"")),"")</f>
        <v/>
      </c>
      <c r="J252" s="98"/>
      <c r="K252" s="34" t="str">
        <f>IFERROR(IF(Table15[[#This Row],[Salary/Wages
Covered Period]]&gt;=100000,"N/A",IF(OR(Table15[[#This Row],[Salary/Wages
Covered Period]]/Table15[[#This Row],[Salary/Wages
Most Recent Quarter]]&gt;=0.75,Table15[[#This Row],[Salary/Wages
Most Recent Quarter]]=0),"No","Yes")),"N/A")</f>
        <v>N/A</v>
      </c>
      <c r="L252" s="83"/>
      <c r="M252" s="106"/>
      <c r="N252" s="106"/>
      <c r="O252" s="34" t="str">
        <f>IF(AND(Table15[[#This Row],[Salary/Wages
Feb. 15, 2020]]&lt;&gt;"",Table15[[#This Row],[Salary/Wages
Feb. 15 - Apr. 26, 2020]]&lt;&gt;"",Table15[[#This Row],[Reduced More Than 25%?]]="Yes"),IF(Table15[[#This Row],[Salary/Wages
Feb. 15 - Apr. 26, 2020]]&gt;=Table15[[#This Row],[Salary/Wages
Feb. 15, 2020]],"No","Yes"),"")</f>
        <v/>
      </c>
      <c r="P252" s="108"/>
      <c r="Q252">
        <f>IF(AND(Table15[[#This Row],[Reduction Occurred 
2/15-4/26?]]&lt;&gt;"No",Table15[[#This Row],[Salary/Wages on Dec. 31, 2020 or End of Covered Period]]&gt;=Table15[[#This Row],[Salary/Wages
Feb. 15, 2020]]),0,ROUND(Table15[[#This Row],[Salary/Wages
Most Recent Quarter]]*0.75,2)-Table15[[#This Row],[Salary/Wages
Covered Period]])</f>
        <v>0</v>
      </c>
    </row>
    <row r="253" spans="1:17" x14ac:dyDescent="0.3">
      <c r="A253" s="60"/>
      <c r="B253" s="32"/>
      <c r="C253" s="87"/>
      <c r="D253" s="103">
        <f>IF(AND(NOT(ISBLANK(Table15[[#This Row],[Employee''s Name]])),NOT(ISBLANK(Table15[[#This Row],[Cash Compensation]]))),IF(CoveredPeriod="","See Question 2",MIN(Table15[[#This Row],[Cash Compensation]],MaxSalary)),0)</f>
        <v>0</v>
      </c>
      <c r="E253" s="31"/>
      <c r="F25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3" s="96" t="str">
        <f>IFERROR(IF(Reduction="Yes",0,IF(Table15[[#This Row],[Employee''s Name]]&lt;&gt;"",IF(Table15[[#This Row],[Reduced More Than 25%?]]="No",0,IF(Table15[[#This Row],[Pay Method]]="Hourly",Q253*Table15[[#This Row],[Avg Hours Worked / Week
Most Recent Quarter]]*Weeks,IF(Table15[[#This Row],[Pay Method]]="Salary",Q253*Weeks/52,"Please Select Pay Method"))),"")),"")</f>
        <v/>
      </c>
      <c r="H253" s="32"/>
      <c r="I253" s="98" t="str">
        <f>IFERROR(IF(Table15[[#This Row],[Pay Method]]="Salary",Table15[[#This Row],[Adjusted Cash Compensation ($100,000 Limit)]]/Weeks*52,IF(Table15[[#This Row],[Pay Method]]="Hourly",Table15[[#This Row],[Adjusted Cash Compensation ($100,000 Limit)]]/Weeks/Table15[[#This Row],[Average Hours
Paid/Week]],"")),"")</f>
        <v/>
      </c>
      <c r="J253" s="98"/>
      <c r="K253" s="34" t="str">
        <f>IFERROR(IF(Table15[[#This Row],[Salary/Wages
Covered Period]]&gt;=100000,"N/A",IF(OR(Table15[[#This Row],[Salary/Wages
Covered Period]]/Table15[[#This Row],[Salary/Wages
Most Recent Quarter]]&gt;=0.75,Table15[[#This Row],[Salary/Wages
Most Recent Quarter]]=0),"No","Yes")),"N/A")</f>
        <v>N/A</v>
      </c>
      <c r="L253" s="83"/>
      <c r="M253" s="106"/>
      <c r="N253" s="106"/>
      <c r="O253" s="34" t="str">
        <f>IF(AND(Table15[[#This Row],[Salary/Wages
Feb. 15, 2020]]&lt;&gt;"",Table15[[#This Row],[Salary/Wages
Feb. 15 - Apr. 26, 2020]]&lt;&gt;"",Table15[[#This Row],[Reduced More Than 25%?]]="Yes"),IF(Table15[[#This Row],[Salary/Wages
Feb. 15 - Apr. 26, 2020]]&gt;=Table15[[#This Row],[Salary/Wages
Feb. 15, 2020]],"No","Yes"),"")</f>
        <v/>
      </c>
      <c r="P253" s="108"/>
      <c r="Q253">
        <f>IF(AND(Table15[[#This Row],[Reduction Occurred 
2/15-4/26?]]&lt;&gt;"No",Table15[[#This Row],[Salary/Wages on Dec. 31, 2020 or End of Covered Period]]&gt;=Table15[[#This Row],[Salary/Wages
Feb. 15, 2020]]),0,ROUND(Table15[[#This Row],[Salary/Wages
Most Recent Quarter]]*0.75,2)-Table15[[#This Row],[Salary/Wages
Covered Period]])</f>
        <v>0</v>
      </c>
    </row>
    <row r="254" spans="1:17" x14ac:dyDescent="0.3">
      <c r="A254" s="60"/>
      <c r="B254" s="32"/>
      <c r="C254" s="87"/>
      <c r="D254" s="103">
        <f>IF(AND(NOT(ISBLANK(Table15[[#This Row],[Employee''s Name]])),NOT(ISBLANK(Table15[[#This Row],[Cash Compensation]]))),IF(CoveredPeriod="","See Question 2",MIN(Table15[[#This Row],[Cash Compensation]],MaxSalary)),0)</f>
        <v>0</v>
      </c>
      <c r="E254" s="31"/>
      <c r="F25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4" s="96" t="str">
        <f>IFERROR(IF(Reduction="Yes",0,IF(Table15[[#This Row],[Employee''s Name]]&lt;&gt;"",IF(Table15[[#This Row],[Reduced More Than 25%?]]="No",0,IF(Table15[[#This Row],[Pay Method]]="Hourly",Q254*Table15[[#This Row],[Avg Hours Worked / Week
Most Recent Quarter]]*Weeks,IF(Table15[[#This Row],[Pay Method]]="Salary",Q254*Weeks/52,"Please Select Pay Method"))),"")),"")</f>
        <v/>
      </c>
      <c r="H254" s="32"/>
      <c r="I254" s="98" t="str">
        <f>IFERROR(IF(Table15[[#This Row],[Pay Method]]="Salary",Table15[[#This Row],[Adjusted Cash Compensation ($100,000 Limit)]]/Weeks*52,IF(Table15[[#This Row],[Pay Method]]="Hourly",Table15[[#This Row],[Adjusted Cash Compensation ($100,000 Limit)]]/Weeks/Table15[[#This Row],[Average Hours
Paid/Week]],"")),"")</f>
        <v/>
      </c>
      <c r="J254" s="98"/>
      <c r="K254" s="34" t="str">
        <f>IFERROR(IF(Table15[[#This Row],[Salary/Wages
Covered Period]]&gt;=100000,"N/A",IF(OR(Table15[[#This Row],[Salary/Wages
Covered Period]]/Table15[[#This Row],[Salary/Wages
Most Recent Quarter]]&gt;=0.75,Table15[[#This Row],[Salary/Wages
Most Recent Quarter]]=0),"No","Yes")),"N/A")</f>
        <v>N/A</v>
      </c>
      <c r="L254" s="83"/>
      <c r="M254" s="106"/>
      <c r="N254" s="106"/>
      <c r="O254" s="34" t="str">
        <f>IF(AND(Table15[[#This Row],[Salary/Wages
Feb. 15, 2020]]&lt;&gt;"",Table15[[#This Row],[Salary/Wages
Feb. 15 - Apr. 26, 2020]]&lt;&gt;"",Table15[[#This Row],[Reduced More Than 25%?]]="Yes"),IF(Table15[[#This Row],[Salary/Wages
Feb. 15 - Apr. 26, 2020]]&gt;=Table15[[#This Row],[Salary/Wages
Feb. 15, 2020]],"No","Yes"),"")</f>
        <v/>
      </c>
      <c r="P254" s="108"/>
      <c r="Q254">
        <f>IF(AND(Table15[[#This Row],[Reduction Occurred 
2/15-4/26?]]&lt;&gt;"No",Table15[[#This Row],[Salary/Wages on Dec. 31, 2020 or End of Covered Period]]&gt;=Table15[[#This Row],[Salary/Wages
Feb. 15, 2020]]),0,ROUND(Table15[[#This Row],[Salary/Wages
Most Recent Quarter]]*0.75,2)-Table15[[#This Row],[Salary/Wages
Covered Period]])</f>
        <v>0</v>
      </c>
    </row>
    <row r="255" spans="1:17" x14ac:dyDescent="0.3">
      <c r="A255" s="60"/>
      <c r="B255" s="32"/>
      <c r="C255" s="87"/>
      <c r="D255" s="103">
        <f>IF(AND(NOT(ISBLANK(Table15[[#This Row],[Employee''s Name]])),NOT(ISBLANK(Table15[[#This Row],[Cash Compensation]]))),IF(CoveredPeriod="","See Question 2",MIN(Table15[[#This Row],[Cash Compensation]],MaxSalary)),0)</f>
        <v>0</v>
      </c>
      <c r="E255" s="31"/>
      <c r="F25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5" s="96" t="str">
        <f>IFERROR(IF(Reduction="Yes",0,IF(Table15[[#This Row],[Employee''s Name]]&lt;&gt;"",IF(Table15[[#This Row],[Reduced More Than 25%?]]="No",0,IF(Table15[[#This Row],[Pay Method]]="Hourly",Q255*Table15[[#This Row],[Avg Hours Worked / Week
Most Recent Quarter]]*Weeks,IF(Table15[[#This Row],[Pay Method]]="Salary",Q255*Weeks/52,"Please Select Pay Method"))),"")),"")</f>
        <v/>
      </c>
      <c r="H255" s="32"/>
      <c r="I255" s="98" t="str">
        <f>IFERROR(IF(Table15[[#This Row],[Pay Method]]="Salary",Table15[[#This Row],[Adjusted Cash Compensation ($100,000 Limit)]]/Weeks*52,IF(Table15[[#This Row],[Pay Method]]="Hourly",Table15[[#This Row],[Adjusted Cash Compensation ($100,000 Limit)]]/Weeks/Table15[[#This Row],[Average Hours
Paid/Week]],"")),"")</f>
        <v/>
      </c>
      <c r="J255" s="98"/>
      <c r="K255" s="34" t="str">
        <f>IFERROR(IF(Table15[[#This Row],[Salary/Wages
Covered Period]]&gt;=100000,"N/A",IF(OR(Table15[[#This Row],[Salary/Wages
Covered Period]]/Table15[[#This Row],[Salary/Wages
Most Recent Quarter]]&gt;=0.75,Table15[[#This Row],[Salary/Wages
Most Recent Quarter]]=0),"No","Yes")),"N/A")</f>
        <v>N/A</v>
      </c>
      <c r="L255" s="83"/>
      <c r="M255" s="106"/>
      <c r="N255" s="106"/>
      <c r="O255" s="34" t="str">
        <f>IF(AND(Table15[[#This Row],[Salary/Wages
Feb. 15, 2020]]&lt;&gt;"",Table15[[#This Row],[Salary/Wages
Feb. 15 - Apr. 26, 2020]]&lt;&gt;"",Table15[[#This Row],[Reduced More Than 25%?]]="Yes"),IF(Table15[[#This Row],[Salary/Wages
Feb. 15 - Apr. 26, 2020]]&gt;=Table15[[#This Row],[Salary/Wages
Feb. 15, 2020]],"No","Yes"),"")</f>
        <v/>
      </c>
      <c r="P255" s="108"/>
      <c r="Q255">
        <f>IF(AND(Table15[[#This Row],[Reduction Occurred 
2/15-4/26?]]&lt;&gt;"No",Table15[[#This Row],[Salary/Wages on Dec. 31, 2020 or End of Covered Period]]&gt;=Table15[[#This Row],[Salary/Wages
Feb. 15, 2020]]),0,ROUND(Table15[[#This Row],[Salary/Wages
Most Recent Quarter]]*0.75,2)-Table15[[#This Row],[Salary/Wages
Covered Period]])</f>
        <v>0</v>
      </c>
    </row>
    <row r="256" spans="1:17" x14ac:dyDescent="0.3">
      <c r="A256" s="60"/>
      <c r="B256" s="32"/>
      <c r="C256" s="87"/>
      <c r="D256" s="103">
        <f>IF(AND(NOT(ISBLANK(Table15[[#This Row],[Employee''s Name]])),NOT(ISBLANK(Table15[[#This Row],[Cash Compensation]]))),IF(CoveredPeriod="","See Question 2",MIN(Table15[[#This Row],[Cash Compensation]],MaxSalary)),0)</f>
        <v>0</v>
      </c>
      <c r="E256" s="31"/>
      <c r="F25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6" s="96" t="str">
        <f>IFERROR(IF(Reduction="Yes",0,IF(Table15[[#This Row],[Employee''s Name]]&lt;&gt;"",IF(Table15[[#This Row],[Reduced More Than 25%?]]="No",0,IF(Table15[[#This Row],[Pay Method]]="Hourly",Q256*Table15[[#This Row],[Avg Hours Worked / Week
Most Recent Quarter]]*Weeks,IF(Table15[[#This Row],[Pay Method]]="Salary",Q256*Weeks/52,"Please Select Pay Method"))),"")),"")</f>
        <v/>
      </c>
      <c r="H256" s="32"/>
      <c r="I256" s="98" t="str">
        <f>IFERROR(IF(Table15[[#This Row],[Pay Method]]="Salary",Table15[[#This Row],[Adjusted Cash Compensation ($100,000 Limit)]]/Weeks*52,IF(Table15[[#This Row],[Pay Method]]="Hourly",Table15[[#This Row],[Adjusted Cash Compensation ($100,000 Limit)]]/Weeks/Table15[[#This Row],[Average Hours
Paid/Week]],"")),"")</f>
        <v/>
      </c>
      <c r="J256" s="98"/>
      <c r="K256" s="34" t="str">
        <f>IFERROR(IF(Table15[[#This Row],[Salary/Wages
Covered Period]]&gt;=100000,"N/A",IF(OR(Table15[[#This Row],[Salary/Wages
Covered Period]]/Table15[[#This Row],[Salary/Wages
Most Recent Quarter]]&gt;=0.75,Table15[[#This Row],[Salary/Wages
Most Recent Quarter]]=0),"No","Yes")),"N/A")</f>
        <v>N/A</v>
      </c>
      <c r="L256" s="83"/>
      <c r="M256" s="106"/>
      <c r="N256" s="106"/>
      <c r="O256" s="34" t="str">
        <f>IF(AND(Table15[[#This Row],[Salary/Wages
Feb. 15, 2020]]&lt;&gt;"",Table15[[#This Row],[Salary/Wages
Feb. 15 - Apr. 26, 2020]]&lt;&gt;"",Table15[[#This Row],[Reduced More Than 25%?]]="Yes"),IF(Table15[[#This Row],[Salary/Wages
Feb. 15 - Apr. 26, 2020]]&gt;=Table15[[#This Row],[Salary/Wages
Feb. 15, 2020]],"No","Yes"),"")</f>
        <v/>
      </c>
      <c r="P256" s="108"/>
      <c r="Q256">
        <f>IF(AND(Table15[[#This Row],[Reduction Occurred 
2/15-4/26?]]&lt;&gt;"No",Table15[[#This Row],[Salary/Wages on Dec. 31, 2020 or End of Covered Period]]&gt;=Table15[[#This Row],[Salary/Wages
Feb. 15, 2020]]),0,ROUND(Table15[[#This Row],[Salary/Wages
Most Recent Quarter]]*0.75,2)-Table15[[#This Row],[Salary/Wages
Covered Period]])</f>
        <v>0</v>
      </c>
    </row>
    <row r="257" spans="1:17" x14ac:dyDescent="0.3">
      <c r="A257" s="60"/>
      <c r="B257" s="32"/>
      <c r="C257" s="87"/>
      <c r="D257" s="103">
        <f>IF(AND(NOT(ISBLANK(Table15[[#This Row],[Employee''s Name]])),NOT(ISBLANK(Table15[[#This Row],[Cash Compensation]]))),IF(CoveredPeriod="","See Question 2",MIN(Table15[[#This Row],[Cash Compensation]],MaxSalary)),0)</f>
        <v>0</v>
      </c>
      <c r="E257" s="31"/>
      <c r="F25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7" s="96" t="str">
        <f>IFERROR(IF(Reduction="Yes",0,IF(Table15[[#This Row],[Employee''s Name]]&lt;&gt;"",IF(Table15[[#This Row],[Reduced More Than 25%?]]="No",0,IF(Table15[[#This Row],[Pay Method]]="Hourly",Q257*Table15[[#This Row],[Avg Hours Worked / Week
Most Recent Quarter]]*Weeks,IF(Table15[[#This Row],[Pay Method]]="Salary",Q257*Weeks/52,"Please Select Pay Method"))),"")),"")</f>
        <v/>
      </c>
      <c r="H257" s="32"/>
      <c r="I257" s="98" t="str">
        <f>IFERROR(IF(Table15[[#This Row],[Pay Method]]="Salary",Table15[[#This Row],[Adjusted Cash Compensation ($100,000 Limit)]]/Weeks*52,IF(Table15[[#This Row],[Pay Method]]="Hourly",Table15[[#This Row],[Adjusted Cash Compensation ($100,000 Limit)]]/Weeks/Table15[[#This Row],[Average Hours
Paid/Week]],"")),"")</f>
        <v/>
      </c>
      <c r="J257" s="98"/>
      <c r="K257" s="34" t="str">
        <f>IFERROR(IF(Table15[[#This Row],[Salary/Wages
Covered Period]]&gt;=100000,"N/A",IF(OR(Table15[[#This Row],[Salary/Wages
Covered Period]]/Table15[[#This Row],[Salary/Wages
Most Recent Quarter]]&gt;=0.75,Table15[[#This Row],[Salary/Wages
Most Recent Quarter]]=0),"No","Yes")),"N/A")</f>
        <v>N/A</v>
      </c>
      <c r="L257" s="83"/>
      <c r="M257" s="106"/>
      <c r="N257" s="106"/>
      <c r="O257" s="34" t="str">
        <f>IF(AND(Table15[[#This Row],[Salary/Wages
Feb. 15, 2020]]&lt;&gt;"",Table15[[#This Row],[Salary/Wages
Feb. 15 - Apr. 26, 2020]]&lt;&gt;"",Table15[[#This Row],[Reduced More Than 25%?]]="Yes"),IF(Table15[[#This Row],[Salary/Wages
Feb. 15 - Apr. 26, 2020]]&gt;=Table15[[#This Row],[Salary/Wages
Feb. 15, 2020]],"No","Yes"),"")</f>
        <v/>
      </c>
      <c r="P257" s="108"/>
      <c r="Q257">
        <f>IF(AND(Table15[[#This Row],[Reduction Occurred 
2/15-4/26?]]&lt;&gt;"No",Table15[[#This Row],[Salary/Wages on Dec. 31, 2020 or End of Covered Period]]&gt;=Table15[[#This Row],[Salary/Wages
Feb. 15, 2020]]),0,ROUND(Table15[[#This Row],[Salary/Wages
Most Recent Quarter]]*0.75,2)-Table15[[#This Row],[Salary/Wages
Covered Period]])</f>
        <v>0</v>
      </c>
    </row>
    <row r="258" spans="1:17" x14ac:dyDescent="0.3">
      <c r="A258" s="60"/>
      <c r="B258" s="32"/>
      <c r="C258" s="87"/>
      <c r="D258" s="103">
        <f>IF(AND(NOT(ISBLANK(Table15[[#This Row],[Employee''s Name]])),NOT(ISBLANK(Table15[[#This Row],[Cash Compensation]]))),IF(CoveredPeriod="","See Question 2",MIN(Table15[[#This Row],[Cash Compensation]],MaxSalary)),0)</f>
        <v>0</v>
      </c>
      <c r="E258" s="31"/>
      <c r="F25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8" s="96" t="str">
        <f>IFERROR(IF(Reduction="Yes",0,IF(Table15[[#This Row],[Employee''s Name]]&lt;&gt;"",IF(Table15[[#This Row],[Reduced More Than 25%?]]="No",0,IF(Table15[[#This Row],[Pay Method]]="Hourly",Q258*Table15[[#This Row],[Avg Hours Worked / Week
Most Recent Quarter]]*Weeks,IF(Table15[[#This Row],[Pay Method]]="Salary",Q258*Weeks/52,"Please Select Pay Method"))),"")),"")</f>
        <v/>
      </c>
      <c r="H258" s="32"/>
      <c r="I258" s="98" t="str">
        <f>IFERROR(IF(Table15[[#This Row],[Pay Method]]="Salary",Table15[[#This Row],[Adjusted Cash Compensation ($100,000 Limit)]]/Weeks*52,IF(Table15[[#This Row],[Pay Method]]="Hourly",Table15[[#This Row],[Adjusted Cash Compensation ($100,000 Limit)]]/Weeks/Table15[[#This Row],[Average Hours
Paid/Week]],"")),"")</f>
        <v/>
      </c>
      <c r="J258" s="98"/>
      <c r="K258" s="34" t="str">
        <f>IFERROR(IF(Table15[[#This Row],[Salary/Wages
Covered Period]]&gt;=100000,"N/A",IF(OR(Table15[[#This Row],[Salary/Wages
Covered Period]]/Table15[[#This Row],[Salary/Wages
Most Recent Quarter]]&gt;=0.75,Table15[[#This Row],[Salary/Wages
Most Recent Quarter]]=0),"No","Yes")),"N/A")</f>
        <v>N/A</v>
      </c>
      <c r="L258" s="83"/>
      <c r="M258" s="106"/>
      <c r="N258" s="106"/>
      <c r="O258" s="34" t="str">
        <f>IF(AND(Table15[[#This Row],[Salary/Wages
Feb. 15, 2020]]&lt;&gt;"",Table15[[#This Row],[Salary/Wages
Feb. 15 - Apr. 26, 2020]]&lt;&gt;"",Table15[[#This Row],[Reduced More Than 25%?]]="Yes"),IF(Table15[[#This Row],[Salary/Wages
Feb. 15 - Apr. 26, 2020]]&gt;=Table15[[#This Row],[Salary/Wages
Feb. 15, 2020]],"No","Yes"),"")</f>
        <v/>
      </c>
      <c r="P258" s="108"/>
      <c r="Q258">
        <f>IF(AND(Table15[[#This Row],[Reduction Occurred 
2/15-4/26?]]&lt;&gt;"No",Table15[[#This Row],[Salary/Wages on Dec. 31, 2020 or End of Covered Period]]&gt;=Table15[[#This Row],[Salary/Wages
Feb. 15, 2020]]),0,ROUND(Table15[[#This Row],[Salary/Wages
Most Recent Quarter]]*0.75,2)-Table15[[#This Row],[Salary/Wages
Covered Period]])</f>
        <v>0</v>
      </c>
    </row>
    <row r="259" spans="1:17" x14ac:dyDescent="0.3">
      <c r="A259" s="60"/>
      <c r="B259" s="32"/>
      <c r="C259" s="87"/>
      <c r="D259" s="103">
        <f>IF(AND(NOT(ISBLANK(Table15[[#This Row],[Employee''s Name]])),NOT(ISBLANK(Table15[[#This Row],[Cash Compensation]]))),IF(CoveredPeriod="","See Question 2",MIN(Table15[[#This Row],[Cash Compensation]],MaxSalary)),0)</f>
        <v>0</v>
      </c>
      <c r="E259" s="31"/>
      <c r="F25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59" s="96" t="str">
        <f>IFERROR(IF(Reduction="Yes",0,IF(Table15[[#This Row],[Employee''s Name]]&lt;&gt;"",IF(Table15[[#This Row],[Reduced More Than 25%?]]="No",0,IF(Table15[[#This Row],[Pay Method]]="Hourly",Q259*Table15[[#This Row],[Avg Hours Worked / Week
Most Recent Quarter]]*Weeks,IF(Table15[[#This Row],[Pay Method]]="Salary",Q259*Weeks/52,"Please Select Pay Method"))),"")),"")</f>
        <v/>
      </c>
      <c r="H259" s="32"/>
      <c r="I259" s="98" t="str">
        <f>IFERROR(IF(Table15[[#This Row],[Pay Method]]="Salary",Table15[[#This Row],[Adjusted Cash Compensation ($100,000 Limit)]]/Weeks*52,IF(Table15[[#This Row],[Pay Method]]="Hourly",Table15[[#This Row],[Adjusted Cash Compensation ($100,000 Limit)]]/Weeks/Table15[[#This Row],[Average Hours
Paid/Week]],"")),"")</f>
        <v/>
      </c>
      <c r="J259" s="98"/>
      <c r="K259" s="34" t="str">
        <f>IFERROR(IF(Table15[[#This Row],[Salary/Wages
Covered Period]]&gt;=100000,"N/A",IF(OR(Table15[[#This Row],[Salary/Wages
Covered Period]]/Table15[[#This Row],[Salary/Wages
Most Recent Quarter]]&gt;=0.75,Table15[[#This Row],[Salary/Wages
Most Recent Quarter]]=0),"No","Yes")),"N/A")</f>
        <v>N/A</v>
      </c>
      <c r="L259" s="83"/>
      <c r="M259" s="106"/>
      <c r="N259" s="106"/>
      <c r="O259" s="34" t="str">
        <f>IF(AND(Table15[[#This Row],[Salary/Wages
Feb. 15, 2020]]&lt;&gt;"",Table15[[#This Row],[Salary/Wages
Feb. 15 - Apr. 26, 2020]]&lt;&gt;"",Table15[[#This Row],[Reduced More Than 25%?]]="Yes"),IF(Table15[[#This Row],[Salary/Wages
Feb. 15 - Apr. 26, 2020]]&gt;=Table15[[#This Row],[Salary/Wages
Feb. 15, 2020]],"No","Yes"),"")</f>
        <v/>
      </c>
      <c r="P259" s="108"/>
      <c r="Q259">
        <f>IF(AND(Table15[[#This Row],[Reduction Occurred 
2/15-4/26?]]&lt;&gt;"No",Table15[[#This Row],[Salary/Wages on Dec. 31, 2020 or End of Covered Period]]&gt;=Table15[[#This Row],[Salary/Wages
Feb. 15, 2020]]),0,ROUND(Table15[[#This Row],[Salary/Wages
Most Recent Quarter]]*0.75,2)-Table15[[#This Row],[Salary/Wages
Covered Period]])</f>
        <v>0</v>
      </c>
    </row>
    <row r="260" spans="1:17" x14ac:dyDescent="0.3">
      <c r="A260" s="60"/>
      <c r="B260" s="32"/>
      <c r="C260" s="87"/>
      <c r="D260" s="103">
        <f>IF(AND(NOT(ISBLANK(Table15[[#This Row],[Employee''s Name]])),NOT(ISBLANK(Table15[[#This Row],[Cash Compensation]]))),IF(CoveredPeriod="","See Question 2",MIN(Table15[[#This Row],[Cash Compensation]],MaxSalary)),0)</f>
        <v>0</v>
      </c>
      <c r="E260" s="31"/>
      <c r="F26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0" s="96" t="str">
        <f>IFERROR(IF(Reduction="Yes",0,IF(Table15[[#This Row],[Employee''s Name]]&lt;&gt;"",IF(Table15[[#This Row],[Reduced More Than 25%?]]="No",0,IF(Table15[[#This Row],[Pay Method]]="Hourly",Q260*Table15[[#This Row],[Avg Hours Worked / Week
Most Recent Quarter]]*Weeks,IF(Table15[[#This Row],[Pay Method]]="Salary",Q260*Weeks/52,"Please Select Pay Method"))),"")),"")</f>
        <v/>
      </c>
      <c r="H260" s="32"/>
      <c r="I260" s="98" t="str">
        <f>IFERROR(IF(Table15[[#This Row],[Pay Method]]="Salary",Table15[[#This Row],[Adjusted Cash Compensation ($100,000 Limit)]]/Weeks*52,IF(Table15[[#This Row],[Pay Method]]="Hourly",Table15[[#This Row],[Adjusted Cash Compensation ($100,000 Limit)]]/Weeks/Table15[[#This Row],[Average Hours
Paid/Week]],"")),"")</f>
        <v/>
      </c>
      <c r="J260" s="98"/>
      <c r="K260" s="34" t="str">
        <f>IFERROR(IF(Table15[[#This Row],[Salary/Wages
Covered Period]]&gt;=100000,"N/A",IF(OR(Table15[[#This Row],[Salary/Wages
Covered Period]]/Table15[[#This Row],[Salary/Wages
Most Recent Quarter]]&gt;=0.75,Table15[[#This Row],[Salary/Wages
Most Recent Quarter]]=0),"No","Yes")),"N/A")</f>
        <v>N/A</v>
      </c>
      <c r="L260" s="83"/>
      <c r="M260" s="106"/>
      <c r="N260" s="106"/>
      <c r="O260" s="34" t="str">
        <f>IF(AND(Table15[[#This Row],[Salary/Wages
Feb. 15, 2020]]&lt;&gt;"",Table15[[#This Row],[Salary/Wages
Feb. 15 - Apr. 26, 2020]]&lt;&gt;"",Table15[[#This Row],[Reduced More Than 25%?]]="Yes"),IF(Table15[[#This Row],[Salary/Wages
Feb. 15 - Apr. 26, 2020]]&gt;=Table15[[#This Row],[Salary/Wages
Feb. 15, 2020]],"No","Yes"),"")</f>
        <v/>
      </c>
      <c r="P260" s="108"/>
      <c r="Q260">
        <f>IF(AND(Table15[[#This Row],[Reduction Occurred 
2/15-4/26?]]&lt;&gt;"No",Table15[[#This Row],[Salary/Wages on Dec. 31, 2020 or End of Covered Period]]&gt;=Table15[[#This Row],[Salary/Wages
Feb. 15, 2020]]),0,ROUND(Table15[[#This Row],[Salary/Wages
Most Recent Quarter]]*0.75,2)-Table15[[#This Row],[Salary/Wages
Covered Period]])</f>
        <v>0</v>
      </c>
    </row>
    <row r="261" spans="1:17" x14ac:dyDescent="0.3">
      <c r="A261" s="60"/>
      <c r="B261" s="32"/>
      <c r="C261" s="87"/>
      <c r="D261" s="103">
        <f>IF(AND(NOT(ISBLANK(Table15[[#This Row],[Employee''s Name]])),NOT(ISBLANK(Table15[[#This Row],[Cash Compensation]]))),IF(CoveredPeriod="","See Question 2",MIN(Table15[[#This Row],[Cash Compensation]],MaxSalary)),0)</f>
        <v>0</v>
      </c>
      <c r="E261" s="31"/>
      <c r="F26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1" s="96" t="str">
        <f>IFERROR(IF(Reduction="Yes",0,IF(Table15[[#This Row],[Employee''s Name]]&lt;&gt;"",IF(Table15[[#This Row],[Reduced More Than 25%?]]="No",0,IF(Table15[[#This Row],[Pay Method]]="Hourly",Q261*Table15[[#This Row],[Avg Hours Worked / Week
Most Recent Quarter]]*Weeks,IF(Table15[[#This Row],[Pay Method]]="Salary",Q261*Weeks/52,"Please Select Pay Method"))),"")),"")</f>
        <v/>
      </c>
      <c r="H261" s="32"/>
      <c r="I261" s="98" t="str">
        <f>IFERROR(IF(Table15[[#This Row],[Pay Method]]="Salary",Table15[[#This Row],[Adjusted Cash Compensation ($100,000 Limit)]]/Weeks*52,IF(Table15[[#This Row],[Pay Method]]="Hourly",Table15[[#This Row],[Adjusted Cash Compensation ($100,000 Limit)]]/Weeks/Table15[[#This Row],[Average Hours
Paid/Week]],"")),"")</f>
        <v/>
      </c>
      <c r="J261" s="98"/>
      <c r="K261" s="34" t="str">
        <f>IFERROR(IF(Table15[[#This Row],[Salary/Wages
Covered Period]]&gt;=100000,"N/A",IF(OR(Table15[[#This Row],[Salary/Wages
Covered Period]]/Table15[[#This Row],[Salary/Wages
Most Recent Quarter]]&gt;=0.75,Table15[[#This Row],[Salary/Wages
Most Recent Quarter]]=0),"No","Yes")),"N/A")</f>
        <v>N/A</v>
      </c>
      <c r="L261" s="83"/>
      <c r="M261" s="106"/>
      <c r="N261" s="106"/>
      <c r="O261" s="34" t="str">
        <f>IF(AND(Table15[[#This Row],[Salary/Wages
Feb. 15, 2020]]&lt;&gt;"",Table15[[#This Row],[Salary/Wages
Feb. 15 - Apr. 26, 2020]]&lt;&gt;"",Table15[[#This Row],[Reduced More Than 25%?]]="Yes"),IF(Table15[[#This Row],[Salary/Wages
Feb. 15 - Apr. 26, 2020]]&gt;=Table15[[#This Row],[Salary/Wages
Feb. 15, 2020]],"No","Yes"),"")</f>
        <v/>
      </c>
      <c r="P261" s="108"/>
      <c r="Q261">
        <f>IF(AND(Table15[[#This Row],[Reduction Occurred 
2/15-4/26?]]&lt;&gt;"No",Table15[[#This Row],[Salary/Wages on Dec. 31, 2020 or End of Covered Period]]&gt;=Table15[[#This Row],[Salary/Wages
Feb. 15, 2020]]),0,ROUND(Table15[[#This Row],[Salary/Wages
Most Recent Quarter]]*0.75,2)-Table15[[#This Row],[Salary/Wages
Covered Period]])</f>
        <v>0</v>
      </c>
    </row>
    <row r="262" spans="1:17" x14ac:dyDescent="0.3">
      <c r="A262" s="60"/>
      <c r="B262" s="32"/>
      <c r="C262" s="87"/>
      <c r="D262" s="103">
        <f>IF(AND(NOT(ISBLANK(Table15[[#This Row],[Employee''s Name]])),NOT(ISBLANK(Table15[[#This Row],[Cash Compensation]]))),IF(CoveredPeriod="","See Question 2",MIN(Table15[[#This Row],[Cash Compensation]],MaxSalary)),0)</f>
        <v>0</v>
      </c>
      <c r="E262" s="31"/>
      <c r="F26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2" s="96" t="str">
        <f>IFERROR(IF(Reduction="Yes",0,IF(Table15[[#This Row],[Employee''s Name]]&lt;&gt;"",IF(Table15[[#This Row],[Reduced More Than 25%?]]="No",0,IF(Table15[[#This Row],[Pay Method]]="Hourly",Q262*Table15[[#This Row],[Avg Hours Worked / Week
Most Recent Quarter]]*Weeks,IF(Table15[[#This Row],[Pay Method]]="Salary",Q262*Weeks/52,"Please Select Pay Method"))),"")),"")</f>
        <v/>
      </c>
      <c r="H262" s="32"/>
      <c r="I262" s="98" t="str">
        <f>IFERROR(IF(Table15[[#This Row],[Pay Method]]="Salary",Table15[[#This Row],[Adjusted Cash Compensation ($100,000 Limit)]]/Weeks*52,IF(Table15[[#This Row],[Pay Method]]="Hourly",Table15[[#This Row],[Adjusted Cash Compensation ($100,000 Limit)]]/Weeks/Table15[[#This Row],[Average Hours
Paid/Week]],"")),"")</f>
        <v/>
      </c>
      <c r="J262" s="98"/>
      <c r="K262" s="34" t="str">
        <f>IFERROR(IF(Table15[[#This Row],[Salary/Wages
Covered Period]]&gt;=100000,"N/A",IF(OR(Table15[[#This Row],[Salary/Wages
Covered Period]]/Table15[[#This Row],[Salary/Wages
Most Recent Quarter]]&gt;=0.75,Table15[[#This Row],[Salary/Wages
Most Recent Quarter]]=0),"No","Yes")),"N/A")</f>
        <v>N/A</v>
      </c>
      <c r="L262" s="83"/>
      <c r="M262" s="106"/>
      <c r="N262" s="106"/>
      <c r="O262" s="34" t="str">
        <f>IF(AND(Table15[[#This Row],[Salary/Wages
Feb. 15, 2020]]&lt;&gt;"",Table15[[#This Row],[Salary/Wages
Feb. 15 - Apr. 26, 2020]]&lt;&gt;"",Table15[[#This Row],[Reduced More Than 25%?]]="Yes"),IF(Table15[[#This Row],[Salary/Wages
Feb. 15 - Apr. 26, 2020]]&gt;=Table15[[#This Row],[Salary/Wages
Feb. 15, 2020]],"No","Yes"),"")</f>
        <v/>
      </c>
      <c r="P262" s="108"/>
      <c r="Q262">
        <f>IF(AND(Table15[[#This Row],[Reduction Occurred 
2/15-4/26?]]&lt;&gt;"No",Table15[[#This Row],[Salary/Wages on Dec. 31, 2020 or End of Covered Period]]&gt;=Table15[[#This Row],[Salary/Wages
Feb. 15, 2020]]),0,ROUND(Table15[[#This Row],[Salary/Wages
Most Recent Quarter]]*0.75,2)-Table15[[#This Row],[Salary/Wages
Covered Period]])</f>
        <v>0</v>
      </c>
    </row>
    <row r="263" spans="1:17" x14ac:dyDescent="0.3">
      <c r="A263" s="60"/>
      <c r="B263" s="32"/>
      <c r="C263" s="87"/>
      <c r="D263" s="103">
        <f>IF(AND(NOT(ISBLANK(Table15[[#This Row],[Employee''s Name]])),NOT(ISBLANK(Table15[[#This Row],[Cash Compensation]]))),IF(CoveredPeriod="","See Question 2",MIN(Table15[[#This Row],[Cash Compensation]],MaxSalary)),0)</f>
        <v>0</v>
      </c>
      <c r="E263" s="31"/>
      <c r="F26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3" s="96" t="str">
        <f>IFERROR(IF(Reduction="Yes",0,IF(Table15[[#This Row],[Employee''s Name]]&lt;&gt;"",IF(Table15[[#This Row],[Reduced More Than 25%?]]="No",0,IF(Table15[[#This Row],[Pay Method]]="Hourly",Q263*Table15[[#This Row],[Avg Hours Worked / Week
Most Recent Quarter]]*Weeks,IF(Table15[[#This Row],[Pay Method]]="Salary",Q263*Weeks/52,"Please Select Pay Method"))),"")),"")</f>
        <v/>
      </c>
      <c r="H263" s="32"/>
      <c r="I263" s="98" t="str">
        <f>IFERROR(IF(Table15[[#This Row],[Pay Method]]="Salary",Table15[[#This Row],[Adjusted Cash Compensation ($100,000 Limit)]]/Weeks*52,IF(Table15[[#This Row],[Pay Method]]="Hourly",Table15[[#This Row],[Adjusted Cash Compensation ($100,000 Limit)]]/Weeks/Table15[[#This Row],[Average Hours
Paid/Week]],"")),"")</f>
        <v/>
      </c>
      <c r="J263" s="98"/>
      <c r="K263" s="34" t="str">
        <f>IFERROR(IF(Table15[[#This Row],[Salary/Wages
Covered Period]]&gt;=100000,"N/A",IF(OR(Table15[[#This Row],[Salary/Wages
Covered Period]]/Table15[[#This Row],[Salary/Wages
Most Recent Quarter]]&gt;=0.75,Table15[[#This Row],[Salary/Wages
Most Recent Quarter]]=0),"No","Yes")),"N/A")</f>
        <v>N/A</v>
      </c>
      <c r="L263" s="83"/>
      <c r="M263" s="106"/>
      <c r="N263" s="106"/>
      <c r="O263" s="34" t="str">
        <f>IF(AND(Table15[[#This Row],[Salary/Wages
Feb. 15, 2020]]&lt;&gt;"",Table15[[#This Row],[Salary/Wages
Feb. 15 - Apr. 26, 2020]]&lt;&gt;"",Table15[[#This Row],[Reduced More Than 25%?]]="Yes"),IF(Table15[[#This Row],[Salary/Wages
Feb. 15 - Apr. 26, 2020]]&gt;=Table15[[#This Row],[Salary/Wages
Feb. 15, 2020]],"No","Yes"),"")</f>
        <v/>
      </c>
      <c r="P263" s="108"/>
      <c r="Q263">
        <f>IF(AND(Table15[[#This Row],[Reduction Occurred 
2/15-4/26?]]&lt;&gt;"No",Table15[[#This Row],[Salary/Wages on Dec. 31, 2020 or End of Covered Period]]&gt;=Table15[[#This Row],[Salary/Wages
Feb. 15, 2020]]),0,ROUND(Table15[[#This Row],[Salary/Wages
Most Recent Quarter]]*0.75,2)-Table15[[#This Row],[Salary/Wages
Covered Period]])</f>
        <v>0</v>
      </c>
    </row>
    <row r="264" spans="1:17" x14ac:dyDescent="0.3">
      <c r="A264" s="60"/>
      <c r="B264" s="32"/>
      <c r="C264" s="87"/>
      <c r="D264" s="103">
        <f>IF(AND(NOT(ISBLANK(Table15[[#This Row],[Employee''s Name]])),NOT(ISBLANK(Table15[[#This Row],[Cash Compensation]]))),IF(CoveredPeriod="","See Question 2",MIN(Table15[[#This Row],[Cash Compensation]],MaxSalary)),0)</f>
        <v>0</v>
      </c>
      <c r="E264" s="31"/>
      <c r="F26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4" s="96" t="str">
        <f>IFERROR(IF(Reduction="Yes",0,IF(Table15[[#This Row],[Employee''s Name]]&lt;&gt;"",IF(Table15[[#This Row],[Reduced More Than 25%?]]="No",0,IF(Table15[[#This Row],[Pay Method]]="Hourly",Q264*Table15[[#This Row],[Avg Hours Worked / Week
Most Recent Quarter]]*Weeks,IF(Table15[[#This Row],[Pay Method]]="Salary",Q264*Weeks/52,"Please Select Pay Method"))),"")),"")</f>
        <v/>
      </c>
      <c r="H264" s="32"/>
      <c r="I264" s="98" t="str">
        <f>IFERROR(IF(Table15[[#This Row],[Pay Method]]="Salary",Table15[[#This Row],[Adjusted Cash Compensation ($100,000 Limit)]]/Weeks*52,IF(Table15[[#This Row],[Pay Method]]="Hourly",Table15[[#This Row],[Adjusted Cash Compensation ($100,000 Limit)]]/Weeks/Table15[[#This Row],[Average Hours
Paid/Week]],"")),"")</f>
        <v/>
      </c>
      <c r="J264" s="98"/>
      <c r="K264" s="34" t="str">
        <f>IFERROR(IF(Table15[[#This Row],[Salary/Wages
Covered Period]]&gt;=100000,"N/A",IF(OR(Table15[[#This Row],[Salary/Wages
Covered Period]]/Table15[[#This Row],[Salary/Wages
Most Recent Quarter]]&gt;=0.75,Table15[[#This Row],[Salary/Wages
Most Recent Quarter]]=0),"No","Yes")),"N/A")</f>
        <v>N/A</v>
      </c>
      <c r="L264" s="83"/>
      <c r="M264" s="106"/>
      <c r="N264" s="106"/>
      <c r="O264" s="34" t="str">
        <f>IF(AND(Table15[[#This Row],[Salary/Wages
Feb. 15, 2020]]&lt;&gt;"",Table15[[#This Row],[Salary/Wages
Feb. 15 - Apr. 26, 2020]]&lt;&gt;"",Table15[[#This Row],[Reduced More Than 25%?]]="Yes"),IF(Table15[[#This Row],[Salary/Wages
Feb. 15 - Apr. 26, 2020]]&gt;=Table15[[#This Row],[Salary/Wages
Feb. 15, 2020]],"No","Yes"),"")</f>
        <v/>
      </c>
      <c r="P264" s="108"/>
      <c r="Q264">
        <f>IF(AND(Table15[[#This Row],[Reduction Occurred 
2/15-4/26?]]&lt;&gt;"No",Table15[[#This Row],[Salary/Wages on Dec. 31, 2020 or End of Covered Period]]&gt;=Table15[[#This Row],[Salary/Wages
Feb. 15, 2020]]),0,ROUND(Table15[[#This Row],[Salary/Wages
Most Recent Quarter]]*0.75,2)-Table15[[#This Row],[Salary/Wages
Covered Period]])</f>
        <v>0</v>
      </c>
    </row>
    <row r="265" spans="1:17" x14ac:dyDescent="0.3">
      <c r="A265" s="60"/>
      <c r="B265" s="32"/>
      <c r="C265" s="87"/>
      <c r="D265" s="103">
        <f>IF(AND(NOT(ISBLANK(Table15[[#This Row],[Employee''s Name]])),NOT(ISBLANK(Table15[[#This Row],[Cash Compensation]]))),IF(CoveredPeriod="","See Question 2",MIN(Table15[[#This Row],[Cash Compensation]],MaxSalary)),0)</f>
        <v>0</v>
      </c>
      <c r="E265" s="31"/>
      <c r="F26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5" s="96" t="str">
        <f>IFERROR(IF(Reduction="Yes",0,IF(Table15[[#This Row],[Employee''s Name]]&lt;&gt;"",IF(Table15[[#This Row],[Reduced More Than 25%?]]="No",0,IF(Table15[[#This Row],[Pay Method]]="Hourly",Q265*Table15[[#This Row],[Avg Hours Worked / Week
Most Recent Quarter]]*Weeks,IF(Table15[[#This Row],[Pay Method]]="Salary",Q265*Weeks/52,"Please Select Pay Method"))),"")),"")</f>
        <v/>
      </c>
      <c r="H265" s="32"/>
      <c r="I265" s="98" t="str">
        <f>IFERROR(IF(Table15[[#This Row],[Pay Method]]="Salary",Table15[[#This Row],[Adjusted Cash Compensation ($100,000 Limit)]]/Weeks*52,IF(Table15[[#This Row],[Pay Method]]="Hourly",Table15[[#This Row],[Adjusted Cash Compensation ($100,000 Limit)]]/Weeks/Table15[[#This Row],[Average Hours
Paid/Week]],"")),"")</f>
        <v/>
      </c>
      <c r="J265" s="98"/>
      <c r="K265" s="34" t="str">
        <f>IFERROR(IF(Table15[[#This Row],[Salary/Wages
Covered Period]]&gt;=100000,"N/A",IF(OR(Table15[[#This Row],[Salary/Wages
Covered Period]]/Table15[[#This Row],[Salary/Wages
Most Recent Quarter]]&gt;=0.75,Table15[[#This Row],[Salary/Wages
Most Recent Quarter]]=0),"No","Yes")),"N/A")</f>
        <v>N/A</v>
      </c>
      <c r="L265" s="83"/>
      <c r="M265" s="106"/>
      <c r="N265" s="106"/>
      <c r="O265" s="34" t="str">
        <f>IF(AND(Table15[[#This Row],[Salary/Wages
Feb. 15, 2020]]&lt;&gt;"",Table15[[#This Row],[Salary/Wages
Feb. 15 - Apr. 26, 2020]]&lt;&gt;"",Table15[[#This Row],[Reduced More Than 25%?]]="Yes"),IF(Table15[[#This Row],[Salary/Wages
Feb. 15 - Apr. 26, 2020]]&gt;=Table15[[#This Row],[Salary/Wages
Feb. 15, 2020]],"No","Yes"),"")</f>
        <v/>
      </c>
      <c r="P265" s="108"/>
      <c r="Q265">
        <f>IF(AND(Table15[[#This Row],[Reduction Occurred 
2/15-4/26?]]&lt;&gt;"No",Table15[[#This Row],[Salary/Wages on Dec. 31, 2020 or End of Covered Period]]&gt;=Table15[[#This Row],[Salary/Wages
Feb. 15, 2020]]),0,ROUND(Table15[[#This Row],[Salary/Wages
Most Recent Quarter]]*0.75,2)-Table15[[#This Row],[Salary/Wages
Covered Period]])</f>
        <v>0</v>
      </c>
    </row>
    <row r="266" spans="1:17" x14ac:dyDescent="0.3">
      <c r="A266" s="60"/>
      <c r="B266" s="32"/>
      <c r="C266" s="87"/>
      <c r="D266" s="103">
        <f>IF(AND(NOT(ISBLANK(Table15[[#This Row],[Employee''s Name]])),NOT(ISBLANK(Table15[[#This Row],[Cash Compensation]]))),IF(CoveredPeriod="","See Question 2",MIN(Table15[[#This Row],[Cash Compensation]],MaxSalary)),0)</f>
        <v>0</v>
      </c>
      <c r="E266" s="31"/>
      <c r="F26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6" s="96" t="str">
        <f>IFERROR(IF(Reduction="Yes",0,IF(Table15[[#This Row],[Employee''s Name]]&lt;&gt;"",IF(Table15[[#This Row],[Reduced More Than 25%?]]="No",0,IF(Table15[[#This Row],[Pay Method]]="Hourly",Q266*Table15[[#This Row],[Avg Hours Worked / Week
Most Recent Quarter]]*Weeks,IF(Table15[[#This Row],[Pay Method]]="Salary",Q266*Weeks/52,"Please Select Pay Method"))),"")),"")</f>
        <v/>
      </c>
      <c r="H266" s="32"/>
      <c r="I266" s="98" t="str">
        <f>IFERROR(IF(Table15[[#This Row],[Pay Method]]="Salary",Table15[[#This Row],[Adjusted Cash Compensation ($100,000 Limit)]]/Weeks*52,IF(Table15[[#This Row],[Pay Method]]="Hourly",Table15[[#This Row],[Adjusted Cash Compensation ($100,000 Limit)]]/Weeks/Table15[[#This Row],[Average Hours
Paid/Week]],"")),"")</f>
        <v/>
      </c>
      <c r="J266" s="98"/>
      <c r="K266" s="34" t="str">
        <f>IFERROR(IF(Table15[[#This Row],[Salary/Wages
Covered Period]]&gt;=100000,"N/A",IF(OR(Table15[[#This Row],[Salary/Wages
Covered Period]]/Table15[[#This Row],[Salary/Wages
Most Recent Quarter]]&gt;=0.75,Table15[[#This Row],[Salary/Wages
Most Recent Quarter]]=0),"No","Yes")),"N/A")</f>
        <v>N/A</v>
      </c>
      <c r="L266" s="83"/>
      <c r="M266" s="106"/>
      <c r="N266" s="106"/>
      <c r="O266" s="34" t="str">
        <f>IF(AND(Table15[[#This Row],[Salary/Wages
Feb. 15, 2020]]&lt;&gt;"",Table15[[#This Row],[Salary/Wages
Feb. 15 - Apr. 26, 2020]]&lt;&gt;"",Table15[[#This Row],[Reduced More Than 25%?]]="Yes"),IF(Table15[[#This Row],[Salary/Wages
Feb. 15 - Apr. 26, 2020]]&gt;=Table15[[#This Row],[Salary/Wages
Feb. 15, 2020]],"No","Yes"),"")</f>
        <v/>
      </c>
      <c r="P266" s="108"/>
      <c r="Q266">
        <f>IF(AND(Table15[[#This Row],[Reduction Occurred 
2/15-4/26?]]&lt;&gt;"No",Table15[[#This Row],[Salary/Wages on Dec. 31, 2020 or End of Covered Period]]&gt;=Table15[[#This Row],[Salary/Wages
Feb. 15, 2020]]),0,ROUND(Table15[[#This Row],[Salary/Wages
Most Recent Quarter]]*0.75,2)-Table15[[#This Row],[Salary/Wages
Covered Period]])</f>
        <v>0</v>
      </c>
    </row>
    <row r="267" spans="1:17" x14ac:dyDescent="0.3">
      <c r="A267" s="60"/>
      <c r="B267" s="32"/>
      <c r="C267" s="87"/>
      <c r="D267" s="103">
        <f>IF(AND(NOT(ISBLANK(Table15[[#This Row],[Employee''s Name]])),NOT(ISBLANK(Table15[[#This Row],[Cash Compensation]]))),IF(CoveredPeriod="","See Question 2",MIN(Table15[[#This Row],[Cash Compensation]],MaxSalary)),0)</f>
        <v>0</v>
      </c>
      <c r="E267" s="31"/>
      <c r="F26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7" s="96" t="str">
        <f>IFERROR(IF(Reduction="Yes",0,IF(Table15[[#This Row],[Employee''s Name]]&lt;&gt;"",IF(Table15[[#This Row],[Reduced More Than 25%?]]="No",0,IF(Table15[[#This Row],[Pay Method]]="Hourly",Q267*Table15[[#This Row],[Avg Hours Worked / Week
Most Recent Quarter]]*Weeks,IF(Table15[[#This Row],[Pay Method]]="Salary",Q267*Weeks/52,"Please Select Pay Method"))),"")),"")</f>
        <v/>
      </c>
      <c r="H267" s="32"/>
      <c r="I267" s="98" t="str">
        <f>IFERROR(IF(Table15[[#This Row],[Pay Method]]="Salary",Table15[[#This Row],[Adjusted Cash Compensation ($100,000 Limit)]]/Weeks*52,IF(Table15[[#This Row],[Pay Method]]="Hourly",Table15[[#This Row],[Adjusted Cash Compensation ($100,000 Limit)]]/Weeks/Table15[[#This Row],[Average Hours
Paid/Week]],"")),"")</f>
        <v/>
      </c>
      <c r="J267" s="98"/>
      <c r="K267" s="34" t="str">
        <f>IFERROR(IF(Table15[[#This Row],[Salary/Wages
Covered Period]]&gt;=100000,"N/A",IF(OR(Table15[[#This Row],[Salary/Wages
Covered Period]]/Table15[[#This Row],[Salary/Wages
Most Recent Quarter]]&gt;=0.75,Table15[[#This Row],[Salary/Wages
Most Recent Quarter]]=0),"No","Yes")),"N/A")</f>
        <v>N/A</v>
      </c>
      <c r="L267" s="83"/>
      <c r="M267" s="106"/>
      <c r="N267" s="106"/>
      <c r="O267" s="34" t="str">
        <f>IF(AND(Table15[[#This Row],[Salary/Wages
Feb. 15, 2020]]&lt;&gt;"",Table15[[#This Row],[Salary/Wages
Feb. 15 - Apr. 26, 2020]]&lt;&gt;"",Table15[[#This Row],[Reduced More Than 25%?]]="Yes"),IF(Table15[[#This Row],[Salary/Wages
Feb. 15 - Apr. 26, 2020]]&gt;=Table15[[#This Row],[Salary/Wages
Feb. 15, 2020]],"No","Yes"),"")</f>
        <v/>
      </c>
      <c r="P267" s="108"/>
      <c r="Q267">
        <f>IF(AND(Table15[[#This Row],[Reduction Occurred 
2/15-4/26?]]&lt;&gt;"No",Table15[[#This Row],[Salary/Wages on Dec. 31, 2020 or End of Covered Period]]&gt;=Table15[[#This Row],[Salary/Wages
Feb. 15, 2020]]),0,ROUND(Table15[[#This Row],[Salary/Wages
Most Recent Quarter]]*0.75,2)-Table15[[#This Row],[Salary/Wages
Covered Period]])</f>
        <v>0</v>
      </c>
    </row>
    <row r="268" spans="1:17" x14ac:dyDescent="0.3">
      <c r="A268" s="60"/>
      <c r="B268" s="32"/>
      <c r="C268" s="87"/>
      <c r="D268" s="103">
        <f>IF(AND(NOT(ISBLANK(Table15[[#This Row],[Employee''s Name]])),NOT(ISBLANK(Table15[[#This Row],[Cash Compensation]]))),IF(CoveredPeriod="","See Question 2",MIN(Table15[[#This Row],[Cash Compensation]],MaxSalary)),0)</f>
        <v>0</v>
      </c>
      <c r="E268" s="31"/>
      <c r="F26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8" s="96" t="str">
        <f>IFERROR(IF(Reduction="Yes",0,IF(Table15[[#This Row],[Employee''s Name]]&lt;&gt;"",IF(Table15[[#This Row],[Reduced More Than 25%?]]="No",0,IF(Table15[[#This Row],[Pay Method]]="Hourly",Q268*Table15[[#This Row],[Avg Hours Worked / Week
Most Recent Quarter]]*Weeks,IF(Table15[[#This Row],[Pay Method]]="Salary",Q268*Weeks/52,"Please Select Pay Method"))),"")),"")</f>
        <v/>
      </c>
      <c r="H268" s="32"/>
      <c r="I268" s="98" t="str">
        <f>IFERROR(IF(Table15[[#This Row],[Pay Method]]="Salary",Table15[[#This Row],[Adjusted Cash Compensation ($100,000 Limit)]]/Weeks*52,IF(Table15[[#This Row],[Pay Method]]="Hourly",Table15[[#This Row],[Adjusted Cash Compensation ($100,000 Limit)]]/Weeks/Table15[[#This Row],[Average Hours
Paid/Week]],"")),"")</f>
        <v/>
      </c>
      <c r="J268" s="98"/>
      <c r="K268" s="34" t="str">
        <f>IFERROR(IF(Table15[[#This Row],[Salary/Wages
Covered Period]]&gt;=100000,"N/A",IF(OR(Table15[[#This Row],[Salary/Wages
Covered Period]]/Table15[[#This Row],[Salary/Wages
Most Recent Quarter]]&gt;=0.75,Table15[[#This Row],[Salary/Wages
Most Recent Quarter]]=0),"No","Yes")),"N/A")</f>
        <v>N/A</v>
      </c>
      <c r="L268" s="83"/>
      <c r="M268" s="106"/>
      <c r="N268" s="106"/>
      <c r="O268" s="34" t="str">
        <f>IF(AND(Table15[[#This Row],[Salary/Wages
Feb. 15, 2020]]&lt;&gt;"",Table15[[#This Row],[Salary/Wages
Feb. 15 - Apr. 26, 2020]]&lt;&gt;"",Table15[[#This Row],[Reduced More Than 25%?]]="Yes"),IF(Table15[[#This Row],[Salary/Wages
Feb. 15 - Apr. 26, 2020]]&gt;=Table15[[#This Row],[Salary/Wages
Feb. 15, 2020]],"No","Yes"),"")</f>
        <v/>
      </c>
      <c r="P268" s="108"/>
      <c r="Q268">
        <f>IF(AND(Table15[[#This Row],[Reduction Occurred 
2/15-4/26?]]&lt;&gt;"No",Table15[[#This Row],[Salary/Wages on Dec. 31, 2020 or End of Covered Period]]&gt;=Table15[[#This Row],[Salary/Wages
Feb. 15, 2020]]),0,ROUND(Table15[[#This Row],[Salary/Wages
Most Recent Quarter]]*0.75,2)-Table15[[#This Row],[Salary/Wages
Covered Period]])</f>
        <v>0</v>
      </c>
    </row>
    <row r="269" spans="1:17" x14ac:dyDescent="0.3">
      <c r="A269" s="60"/>
      <c r="B269" s="32"/>
      <c r="C269" s="87"/>
      <c r="D269" s="103">
        <f>IF(AND(NOT(ISBLANK(Table15[[#This Row],[Employee''s Name]])),NOT(ISBLANK(Table15[[#This Row],[Cash Compensation]]))),IF(CoveredPeriod="","See Question 2",MIN(Table15[[#This Row],[Cash Compensation]],MaxSalary)),0)</f>
        <v>0</v>
      </c>
      <c r="E269" s="31"/>
      <c r="F26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69" s="96" t="str">
        <f>IFERROR(IF(Reduction="Yes",0,IF(Table15[[#This Row],[Employee''s Name]]&lt;&gt;"",IF(Table15[[#This Row],[Reduced More Than 25%?]]="No",0,IF(Table15[[#This Row],[Pay Method]]="Hourly",Q269*Table15[[#This Row],[Avg Hours Worked / Week
Most Recent Quarter]]*Weeks,IF(Table15[[#This Row],[Pay Method]]="Salary",Q269*Weeks/52,"Please Select Pay Method"))),"")),"")</f>
        <v/>
      </c>
      <c r="H269" s="32"/>
      <c r="I269" s="98" t="str">
        <f>IFERROR(IF(Table15[[#This Row],[Pay Method]]="Salary",Table15[[#This Row],[Adjusted Cash Compensation ($100,000 Limit)]]/Weeks*52,IF(Table15[[#This Row],[Pay Method]]="Hourly",Table15[[#This Row],[Adjusted Cash Compensation ($100,000 Limit)]]/Weeks/Table15[[#This Row],[Average Hours
Paid/Week]],"")),"")</f>
        <v/>
      </c>
      <c r="J269" s="98"/>
      <c r="K269" s="34" t="str">
        <f>IFERROR(IF(Table15[[#This Row],[Salary/Wages
Covered Period]]&gt;=100000,"N/A",IF(OR(Table15[[#This Row],[Salary/Wages
Covered Period]]/Table15[[#This Row],[Salary/Wages
Most Recent Quarter]]&gt;=0.75,Table15[[#This Row],[Salary/Wages
Most Recent Quarter]]=0),"No","Yes")),"N/A")</f>
        <v>N/A</v>
      </c>
      <c r="L269" s="83"/>
      <c r="M269" s="106"/>
      <c r="N269" s="106"/>
      <c r="O269" s="34" t="str">
        <f>IF(AND(Table15[[#This Row],[Salary/Wages
Feb. 15, 2020]]&lt;&gt;"",Table15[[#This Row],[Salary/Wages
Feb. 15 - Apr. 26, 2020]]&lt;&gt;"",Table15[[#This Row],[Reduced More Than 25%?]]="Yes"),IF(Table15[[#This Row],[Salary/Wages
Feb. 15 - Apr. 26, 2020]]&gt;=Table15[[#This Row],[Salary/Wages
Feb. 15, 2020]],"No","Yes"),"")</f>
        <v/>
      </c>
      <c r="P269" s="108"/>
      <c r="Q269">
        <f>IF(AND(Table15[[#This Row],[Reduction Occurred 
2/15-4/26?]]&lt;&gt;"No",Table15[[#This Row],[Salary/Wages on Dec. 31, 2020 or End of Covered Period]]&gt;=Table15[[#This Row],[Salary/Wages
Feb. 15, 2020]]),0,ROUND(Table15[[#This Row],[Salary/Wages
Most Recent Quarter]]*0.75,2)-Table15[[#This Row],[Salary/Wages
Covered Period]])</f>
        <v>0</v>
      </c>
    </row>
    <row r="270" spans="1:17" x14ac:dyDescent="0.3">
      <c r="A270" s="60"/>
      <c r="B270" s="32"/>
      <c r="C270" s="87"/>
      <c r="D270" s="103">
        <f>IF(AND(NOT(ISBLANK(Table15[[#This Row],[Employee''s Name]])),NOT(ISBLANK(Table15[[#This Row],[Cash Compensation]]))),IF(CoveredPeriod="","See Question 2",MIN(Table15[[#This Row],[Cash Compensation]],MaxSalary)),0)</f>
        <v>0</v>
      </c>
      <c r="E270" s="31"/>
      <c r="F27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0" s="96" t="str">
        <f>IFERROR(IF(Reduction="Yes",0,IF(Table15[[#This Row],[Employee''s Name]]&lt;&gt;"",IF(Table15[[#This Row],[Reduced More Than 25%?]]="No",0,IF(Table15[[#This Row],[Pay Method]]="Hourly",Q270*Table15[[#This Row],[Avg Hours Worked / Week
Most Recent Quarter]]*Weeks,IF(Table15[[#This Row],[Pay Method]]="Salary",Q270*Weeks/52,"Please Select Pay Method"))),"")),"")</f>
        <v/>
      </c>
      <c r="H270" s="32"/>
      <c r="I270" s="98" t="str">
        <f>IFERROR(IF(Table15[[#This Row],[Pay Method]]="Salary",Table15[[#This Row],[Adjusted Cash Compensation ($100,000 Limit)]]/Weeks*52,IF(Table15[[#This Row],[Pay Method]]="Hourly",Table15[[#This Row],[Adjusted Cash Compensation ($100,000 Limit)]]/Weeks/Table15[[#This Row],[Average Hours
Paid/Week]],"")),"")</f>
        <v/>
      </c>
      <c r="J270" s="98"/>
      <c r="K270" s="34" t="str">
        <f>IFERROR(IF(Table15[[#This Row],[Salary/Wages
Covered Period]]&gt;=100000,"N/A",IF(OR(Table15[[#This Row],[Salary/Wages
Covered Period]]/Table15[[#This Row],[Salary/Wages
Most Recent Quarter]]&gt;=0.75,Table15[[#This Row],[Salary/Wages
Most Recent Quarter]]=0),"No","Yes")),"N/A")</f>
        <v>N/A</v>
      </c>
      <c r="L270" s="83"/>
      <c r="M270" s="106"/>
      <c r="N270" s="106"/>
      <c r="O270" s="34" t="str">
        <f>IF(AND(Table15[[#This Row],[Salary/Wages
Feb. 15, 2020]]&lt;&gt;"",Table15[[#This Row],[Salary/Wages
Feb. 15 - Apr. 26, 2020]]&lt;&gt;"",Table15[[#This Row],[Reduced More Than 25%?]]="Yes"),IF(Table15[[#This Row],[Salary/Wages
Feb. 15 - Apr. 26, 2020]]&gt;=Table15[[#This Row],[Salary/Wages
Feb. 15, 2020]],"No","Yes"),"")</f>
        <v/>
      </c>
      <c r="P270" s="108"/>
      <c r="Q270">
        <f>IF(AND(Table15[[#This Row],[Reduction Occurred 
2/15-4/26?]]&lt;&gt;"No",Table15[[#This Row],[Salary/Wages on Dec. 31, 2020 or End of Covered Period]]&gt;=Table15[[#This Row],[Salary/Wages
Feb. 15, 2020]]),0,ROUND(Table15[[#This Row],[Salary/Wages
Most Recent Quarter]]*0.75,2)-Table15[[#This Row],[Salary/Wages
Covered Period]])</f>
        <v>0</v>
      </c>
    </row>
    <row r="271" spans="1:17" x14ac:dyDescent="0.3">
      <c r="A271" s="60"/>
      <c r="B271" s="32"/>
      <c r="C271" s="87"/>
      <c r="D271" s="103">
        <f>IF(AND(NOT(ISBLANK(Table15[[#This Row],[Employee''s Name]])),NOT(ISBLANK(Table15[[#This Row],[Cash Compensation]]))),IF(CoveredPeriod="","See Question 2",MIN(Table15[[#This Row],[Cash Compensation]],MaxSalary)),0)</f>
        <v>0</v>
      </c>
      <c r="E271" s="31"/>
      <c r="F27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1" s="96" t="str">
        <f>IFERROR(IF(Reduction="Yes",0,IF(Table15[[#This Row],[Employee''s Name]]&lt;&gt;"",IF(Table15[[#This Row],[Reduced More Than 25%?]]="No",0,IF(Table15[[#This Row],[Pay Method]]="Hourly",Q271*Table15[[#This Row],[Avg Hours Worked / Week
Most Recent Quarter]]*Weeks,IF(Table15[[#This Row],[Pay Method]]="Salary",Q271*Weeks/52,"Please Select Pay Method"))),"")),"")</f>
        <v/>
      </c>
      <c r="H271" s="32"/>
      <c r="I271" s="98" t="str">
        <f>IFERROR(IF(Table15[[#This Row],[Pay Method]]="Salary",Table15[[#This Row],[Adjusted Cash Compensation ($100,000 Limit)]]/Weeks*52,IF(Table15[[#This Row],[Pay Method]]="Hourly",Table15[[#This Row],[Adjusted Cash Compensation ($100,000 Limit)]]/Weeks/Table15[[#This Row],[Average Hours
Paid/Week]],"")),"")</f>
        <v/>
      </c>
      <c r="J271" s="98"/>
      <c r="K271" s="34" t="str">
        <f>IFERROR(IF(Table15[[#This Row],[Salary/Wages
Covered Period]]&gt;=100000,"N/A",IF(OR(Table15[[#This Row],[Salary/Wages
Covered Period]]/Table15[[#This Row],[Salary/Wages
Most Recent Quarter]]&gt;=0.75,Table15[[#This Row],[Salary/Wages
Most Recent Quarter]]=0),"No","Yes")),"N/A")</f>
        <v>N/A</v>
      </c>
      <c r="L271" s="83"/>
      <c r="M271" s="106"/>
      <c r="N271" s="106"/>
      <c r="O271" s="34" t="str">
        <f>IF(AND(Table15[[#This Row],[Salary/Wages
Feb. 15, 2020]]&lt;&gt;"",Table15[[#This Row],[Salary/Wages
Feb. 15 - Apr. 26, 2020]]&lt;&gt;"",Table15[[#This Row],[Reduced More Than 25%?]]="Yes"),IF(Table15[[#This Row],[Salary/Wages
Feb. 15 - Apr. 26, 2020]]&gt;=Table15[[#This Row],[Salary/Wages
Feb. 15, 2020]],"No","Yes"),"")</f>
        <v/>
      </c>
      <c r="P271" s="108"/>
      <c r="Q271">
        <f>IF(AND(Table15[[#This Row],[Reduction Occurred 
2/15-4/26?]]&lt;&gt;"No",Table15[[#This Row],[Salary/Wages on Dec. 31, 2020 or End of Covered Period]]&gt;=Table15[[#This Row],[Salary/Wages
Feb. 15, 2020]]),0,ROUND(Table15[[#This Row],[Salary/Wages
Most Recent Quarter]]*0.75,2)-Table15[[#This Row],[Salary/Wages
Covered Period]])</f>
        <v>0</v>
      </c>
    </row>
    <row r="272" spans="1:17" x14ac:dyDescent="0.3">
      <c r="A272" s="60"/>
      <c r="B272" s="32"/>
      <c r="C272" s="87"/>
      <c r="D272" s="103">
        <f>IF(AND(NOT(ISBLANK(Table15[[#This Row],[Employee''s Name]])),NOT(ISBLANK(Table15[[#This Row],[Cash Compensation]]))),IF(CoveredPeriod="","See Question 2",MIN(Table15[[#This Row],[Cash Compensation]],MaxSalary)),0)</f>
        <v>0</v>
      </c>
      <c r="E272" s="31"/>
      <c r="F27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2" s="96" t="str">
        <f>IFERROR(IF(Reduction="Yes",0,IF(Table15[[#This Row],[Employee''s Name]]&lt;&gt;"",IF(Table15[[#This Row],[Reduced More Than 25%?]]="No",0,IF(Table15[[#This Row],[Pay Method]]="Hourly",Q272*Table15[[#This Row],[Avg Hours Worked / Week
Most Recent Quarter]]*Weeks,IF(Table15[[#This Row],[Pay Method]]="Salary",Q272*Weeks/52,"Please Select Pay Method"))),"")),"")</f>
        <v/>
      </c>
      <c r="H272" s="32"/>
      <c r="I272" s="98" t="str">
        <f>IFERROR(IF(Table15[[#This Row],[Pay Method]]="Salary",Table15[[#This Row],[Adjusted Cash Compensation ($100,000 Limit)]]/Weeks*52,IF(Table15[[#This Row],[Pay Method]]="Hourly",Table15[[#This Row],[Adjusted Cash Compensation ($100,000 Limit)]]/Weeks/Table15[[#This Row],[Average Hours
Paid/Week]],"")),"")</f>
        <v/>
      </c>
      <c r="J272" s="98"/>
      <c r="K272" s="34" t="str">
        <f>IFERROR(IF(Table15[[#This Row],[Salary/Wages
Covered Period]]&gt;=100000,"N/A",IF(OR(Table15[[#This Row],[Salary/Wages
Covered Period]]/Table15[[#This Row],[Salary/Wages
Most Recent Quarter]]&gt;=0.75,Table15[[#This Row],[Salary/Wages
Most Recent Quarter]]=0),"No","Yes")),"N/A")</f>
        <v>N/A</v>
      </c>
      <c r="L272" s="83"/>
      <c r="M272" s="106"/>
      <c r="N272" s="106"/>
      <c r="O272" s="34" t="str">
        <f>IF(AND(Table15[[#This Row],[Salary/Wages
Feb. 15, 2020]]&lt;&gt;"",Table15[[#This Row],[Salary/Wages
Feb. 15 - Apr. 26, 2020]]&lt;&gt;"",Table15[[#This Row],[Reduced More Than 25%?]]="Yes"),IF(Table15[[#This Row],[Salary/Wages
Feb. 15 - Apr. 26, 2020]]&gt;=Table15[[#This Row],[Salary/Wages
Feb. 15, 2020]],"No","Yes"),"")</f>
        <v/>
      </c>
      <c r="P272" s="108"/>
      <c r="Q272">
        <f>IF(AND(Table15[[#This Row],[Reduction Occurred 
2/15-4/26?]]&lt;&gt;"No",Table15[[#This Row],[Salary/Wages on Dec. 31, 2020 or End of Covered Period]]&gt;=Table15[[#This Row],[Salary/Wages
Feb. 15, 2020]]),0,ROUND(Table15[[#This Row],[Salary/Wages
Most Recent Quarter]]*0.75,2)-Table15[[#This Row],[Salary/Wages
Covered Period]])</f>
        <v>0</v>
      </c>
    </row>
    <row r="273" spans="1:17" x14ac:dyDescent="0.3">
      <c r="A273" s="60"/>
      <c r="B273" s="32"/>
      <c r="C273" s="87"/>
      <c r="D273" s="103">
        <f>IF(AND(NOT(ISBLANK(Table15[[#This Row],[Employee''s Name]])),NOT(ISBLANK(Table15[[#This Row],[Cash Compensation]]))),IF(CoveredPeriod="","See Question 2",MIN(Table15[[#This Row],[Cash Compensation]],MaxSalary)),0)</f>
        <v>0</v>
      </c>
      <c r="E273" s="31"/>
      <c r="F27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3" s="96" t="str">
        <f>IFERROR(IF(Reduction="Yes",0,IF(Table15[[#This Row],[Employee''s Name]]&lt;&gt;"",IF(Table15[[#This Row],[Reduced More Than 25%?]]="No",0,IF(Table15[[#This Row],[Pay Method]]="Hourly",Q273*Table15[[#This Row],[Avg Hours Worked / Week
Most Recent Quarter]]*Weeks,IF(Table15[[#This Row],[Pay Method]]="Salary",Q273*Weeks/52,"Please Select Pay Method"))),"")),"")</f>
        <v/>
      </c>
      <c r="H273" s="32"/>
      <c r="I273" s="98" t="str">
        <f>IFERROR(IF(Table15[[#This Row],[Pay Method]]="Salary",Table15[[#This Row],[Adjusted Cash Compensation ($100,000 Limit)]]/Weeks*52,IF(Table15[[#This Row],[Pay Method]]="Hourly",Table15[[#This Row],[Adjusted Cash Compensation ($100,000 Limit)]]/Weeks/Table15[[#This Row],[Average Hours
Paid/Week]],"")),"")</f>
        <v/>
      </c>
      <c r="J273" s="98"/>
      <c r="K273" s="34" t="str">
        <f>IFERROR(IF(Table15[[#This Row],[Salary/Wages
Covered Period]]&gt;=100000,"N/A",IF(OR(Table15[[#This Row],[Salary/Wages
Covered Period]]/Table15[[#This Row],[Salary/Wages
Most Recent Quarter]]&gt;=0.75,Table15[[#This Row],[Salary/Wages
Most Recent Quarter]]=0),"No","Yes")),"N/A")</f>
        <v>N/A</v>
      </c>
      <c r="L273" s="83"/>
      <c r="M273" s="106"/>
      <c r="N273" s="106"/>
      <c r="O273" s="34" t="str">
        <f>IF(AND(Table15[[#This Row],[Salary/Wages
Feb. 15, 2020]]&lt;&gt;"",Table15[[#This Row],[Salary/Wages
Feb. 15 - Apr. 26, 2020]]&lt;&gt;"",Table15[[#This Row],[Reduced More Than 25%?]]="Yes"),IF(Table15[[#This Row],[Salary/Wages
Feb. 15 - Apr. 26, 2020]]&gt;=Table15[[#This Row],[Salary/Wages
Feb. 15, 2020]],"No","Yes"),"")</f>
        <v/>
      </c>
      <c r="P273" s="108"/>
      <c r="Q273">
        <f>IF(AND(Table15[[#This Row],[Reduction Occurred 
2/15-4/26?]]&lt;&gt;"No",Table15[[#This Row],[Salary/Wages on Dec. 31, 2020 or End of Covered Period]]&gt;=Table15[[#This Row],[Salary/Wages
Feb. 15, 2020]]),0,ROUND(Table15[[#This Row],[Salary/Wages
Most Recent Quarter]]*0.75,2)-Table15[[#This Row],[Salary/Wages
Covered Period]])</f>
        <v>0</v>
      </c>
    </row>
    <row r="274" spans="1:17" x14ac:dyDescent="0.3">
      <c r="A274" s="60"/>
      <c r="B274" s="32"/>
      <c r="C274" s="87"/>
      <c r="D274" s="103">
        <f>IF(AND(NOT(ISBLANK(Table15[[#This Row],[Employee''s Name]])),NOT(ISBLANK(Table15[[#This Row],[Cash Compensation]]))),IF(CoveredPeriod="","See Question 2",MIN(Table15[[#This Row],[Cash Compensation]],MaxSalary)),0)</f>
        <v>0</v>
      </c>
      <c r="E274" s="31"/>
      <c r="F27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4" s="96" t="str">
        <f>IFERROR(IF(Reduction="Yes",0,IF(Table15[[#This Row],[Employee''s Name]]&lt;&gt;"",IF(Table15[[#This Row],[Reduced More Than 25%?]]="No",0,IF(Table15[[#This Row],[Pay Method]]="Hourly",Q274*Table15[[#This Row],[Avg Hours Worked / Week
Most Recent Quarter]]*Weeks,IF(Table15[[#This Row],[Pay Method]]="Salary",Q274*Weeks/52,"Please Select Pay Method"))),"")),"")</f>
        <v/>
      </c>
      <c r="H274" s="32"/>
      <c r="I274" s="98" t="str">
        <f>IFERROR(IF(Table15[[#This Row],[Pay Method]]="Salary",Table15[[#This Row],[Adjusted Cash Compensation ($100,000 Limit)]]/Weeks*52,IF(Table15[[#This Row],[Pay Method]]="Hourly",Table15[[#This Row],[Adjusted Cash Compensation ($100,000 Limit)]]/Weeks/Table15[[#This Row],[Average Hours
Paid/Week]],"")),"")</f>
        <v/>
      </c>
      <c r="J274" s="98"/>
      <c r="K274" s="34" t="str">
        <f>IFERROR(IF(Table15[[#This Row],[Salary/Wages
Covered Period]]&gt;=100000,"N/A",IF(OR(Table15[[#This Row],[Salary/Wages
Covered Period]]/Table15[[#This Row],[Salary/Wages
Most Recent Quarter]]&gt;=0.75,Table15[[#This Row],[Salary/Wages
Most Recent Quarter]]=0),"No","Yes")),"N/A")</f>
        <v>N/A</v>
      </c>
      <c r="L274" s="83"/>
      <c r="M274" s="106"/>
      <c r="N274" s="106"/>
      <c r="O274" s="34" t="str">
        <f>IF(AND(Table15[[#This Row],[Salary/Wages
Feb. 15, 2020]]&lt;&gt;"",Table15[[#This Row],[Salary/Wages
Feb. 15 - Apr. 26, 2020]]&lt;&gt;"",Table15[[#This Row],[Reduced More Than 25%?]]="Yes"),IF(Table15[[#This Row],[Salary/Wages
Feb. 15 - Apr. 26, 2020]]&gt;=Table15[[#This Row],[Salary/Wages
Feb. 15, 2020]],"No","Yes"),"")</f>
        <v/>
      </c>
      <c r="P274" s="108"/>
      <c r="Q274">
        <f>IF(AND(Table15[[#This Row],[Reduction Occurred 
2/15-4/26?]]&lt;&gt;"No",Table15[[#This Row],[Salary/Wages on Dec. 31, 2020 or End of Covered Period]]&gt;=Table15[[#This Row],[Salary/Wages
Feb. 15, 2020]]),0,ROUND(Table15[[#This Row],[Salary/Wages
Most Recent Quarter]]*0.75,2)-Table15[[#This Row],[Salary/Wages
Covered Period]])</f>
        <v>0</v>
      </c>
    </row>
    <row r="275" spans="1:17" x14ac:dyDescent="0.3">
      <c r="A275" s="60"/>
      <c r="B275" s="32"/>
      <c r="C275" s="87"/>
      <c r="D275" s="103">
        <f>IF(AND(NOT(ISBLANK(Table15[[#This Row],[Employee''s Name]])),NOT(ISBLANK(Table15[[#This Row],[Cash Compensation]]))),IF(CoveredPeriod="","See Question 2",MIN(Table15[[#This Row],[Cash Compensation]],MaxSalary)),0)</f>
        <v>0</v>
      </c>
      <c r="E275" s="31"/>
      <c r="F27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5" s="96" t="str">
        <f>IFERROR(IF(Reduction="Yes",0,IF(Table15[[#This Row],[Employee''s Name]]&lt;&gt;"",IF(Table15[[#This Row],[Reduced More Than 25%?]]="No",0,IF(Table15[[#This Row],[Pay Method]]="Hourly",Q275*Table15[[#This Row],[Avg Hours Worked / Week
Most Recent Quarter]]*Weeks,IF(Table15[[#This Row],[Pay Method]]="Salary",Q275*Weeks/52,"Please Select Pay Method"))),"")),"")</f>
        <v/>
      </c>
      <c r="H275" s="32"/>
      <c r="I275" s="98" t="str">
        <f>IFERROR(IF(Table15[[#This Row],[Pay Method]]="Salary",Table15[[#This Row],[Adjusted Cash Compensation ($100,000 Limit)]]/Weeks*52,IF(Table15[[#This Row],[Pay Method]]="Hourly",Table15[[#This Row],[Adjusted Cash Compensation ($100,000 Limit)]]/Weeks/Table15[[#This Row],[Average Hours
Paid/Week]],"")),"")</f>
        <v/>
      </c>
      <c r="J275" s="98"/>
      <c r="K275" s="34" t="str">
        <f>IFERROR(IF(Table15[[#This Row],[Salary/Wages
Covered Period]]&gt;=100000,"N/A",IF(OR(Table15[[#This Row],[Salary/Wages
Covered Period]]/Table15[[#This Row],[Salary/Wages
Most Recent Quarter]]&gt;=0.75,Table15[[#This Row],[Salary/Wages
Most Recent Quarter]]=0),"No","Yes")),"N/A")</f>
        <v>N/A</v>
      </c>
      <c r="L275" s="83"/>
      <c r="M275" s="106"/>
      <c r="N275" s="106"/>
      <c r="O275" s="34" t="str">
        <f>IF(AND(Table15[[#This Row],[Salary/Wages
Feb. 15, 2020]]&lt;&gt;"",Table15[[#This Row],[Salary/Wages
Feb. 15 - Apr. 26, 2020]]&lt;&gt;"",Table15[[#This Row],[Reduced More Than 25%?]]="Yes"),IF(Table15[[#This Row],[Salary/Wages
Feb. 15 - Apr. 26, 2020]]&gt;=Table15[[#This Row],[Salary/Wages
Feb. 15, 2020]],"No","Yes"),"")</f>
        <v/>
      </c>
      <c r="P275" s="108"/>
      <c r="Q275">
        <f>IF(AND(Table15[[#This Row],[Reduction Occurred 
2/15-4/26?]]&lt;&gt;"No",Table15[[#This Row],[Salary/Wages on Dec. 31, 2020 or End of Covered Period]]&gt;=Table15[[#This Row],[Salary/Wages
Feb. 15, 2020]]),0,ROUND(Table15[[#This Row],[Salary/Wages
Most Recent Quarter]]*0.75,2)-Table15[[#This Row],[Salary/Wages
Covered Period]])</f>
        <v>0</v>
      </c>
    </row>
    <row r="276" spans="1:17" x14ac:dyDescent="0.3">
      <c r="A276" s="60"/>
      <c r="B276" s="32"/>
      <c r="C276" s="87"/>
      <c r="D276" s="103">
        <f>IF(AND(NOT(ISBLANK(Table15[[#This Row],[Employee''s Name]])),NOT(ISBLANK(Table15[[#This Row],[Cash Compensation]]))),IF(CoveredPeriod="","See Question 2",MIN(Table15[[#This Row],[Cash Compensation]],MaxSalary)),0)</f>
        <v>0</v>
      </c>
      <c r="E276" s="31"/>
      <c r="F27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6" s="96" t="str">
        <f>IFERROR(IF(Reduction="Yes",0,IF(Table15[[#This Row],[Employee''s Name]]&lt;&gt;"",IF(Table15[[#This Row],[Reduced More Than 25%?]]="No",0,IF(Table15[[#This Row],[Pay Method]]="Hourly",Q276*Table15[[#This Row],[Avg Hours Worked / Week
Most Recent Quarter]]*Weeks,IF(Table15[[#This Row],[Pay Method]]="Salary",Q276*Weeks/52,"Please Select Pay Method"))),"")),"")</f>
        <v/>
      </c>
      <c r="H276" s="32"/>
      <c r="I276" s="98" t="str">
        <f>IFERROR(IF(Table15[[#This Row],[Pay Method]]="Salary",Table15[[#This Row],[Adjusted Cash Compensation ($100,000 Limit)]]/Weeks*52,IF(Table15[[#This Row],[Pay Method]]="Hourly",Table15[[#This Row],[Adjusted Cash Compensation ($100,000 Limit)]]/Weeks/Table15[[#This Row],[Average Hours
Paid/Week]],"")),"")</f>
        <v/>
      </c>
      <c r="J276" s="98"/>
      <c r="K276" s="34" t="str">
        <f>IFERROR(IF(Table15[[#This Row],[Salary/Wages
Covered Period]]&gt;=100000,"N/A",IF(OR(Table15[[#This Row],[Salary/Wages
Covered Period]]/Table15[[#This Row],[Salary/Wages
Most Recent Quarter]]&gt;=0.75,Table15[[#This Row],[Salary/Wages
Most Recent Quarter]]=0),"No","Yes")),"N/A")</f>
        <v>N/A</v>
      </c>
      <c r="L276" s="83"/>
      <c r="M276" s="106"/>
      <c r="N276" s="106"/>
      <c r="O276" s="34" t="str">
        <f>IF(AND(Table15[[#This Row],[Salary/Wages
Feb. 15, 2020]]&lt;&gt;"",Table15[[#This Row],[Salary/Wages
Feb. 15 - Apr. 26, 2020]]&lt;&gt;"",Table15[[#This Row],[Reduced More Than 25%?]]="Yes"),IF(Table15[[#This Row],[Salary/Wages
Feb. 15 - Apr. 26, 2020]]&gt;=Table15[[#This Row],[Salary/Wages
Feb. 15, 2020]],"No","Yes"),"")</f>
        <v/>
      </c>
      <c r="P276" s="108"/>
      <c r="Q276">
        <f>IF(AND(Table15[[#This Row],[Reduction Occurred 
2/15-4/26?]]&lt;&gt;"No",Table15[[#This Row],[Salary/Wages on Dec. 31, 2020 or End of Covered Period]]&gt;=Table15[[#This Row],[Salary/Wages
Feb. 15, 2020]]),0,ROUND(Table15[[#This Row],[Salary/Wages
Most Recent Quarter]]*0.75,2)-Table15[[#This Row],[Salary/Wages
Covered Period]])</f>
        <v>0</v>
      </c>
    </row>
    <row r="277" spans="1:17" x14ac:dyDescent="0.3">
      <c r="A277" s="60"/>
      <c r="B277" s="32"/>
      <c r="C277" s="87"/>
      <c r="D277" s="103">
        <f>IF(AND(NOT(ISBLANK(Table15[[#This Row],[Employee''s Name]])),NOT(ISBLANK(Table15[[#This Row],[Cash Compensation]]))),IF(CoveredPeriod="","See Question 2",MIN(Table15[[#This Row],[Cash Compensation]],MaxSalary)),0)</f>
        <v>0</v>
      </c>
      <c r="E277" s="31"/>
      <c r="F27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7" s="96" t="str">
        <f>IFERROR(IF(Reduction="Yes",0,IF(Table15[[#This Row],[Employee''s Name]]&lt;&gt;"",IF(Table15[[#This Row],[Reduced More Than 25%?]]="No",0,IF(Table15[[#This Row],[Pay Method]]="Hourly",Q277*Table15[[#This Row],[Avg Hours Worked / Week
Most Recent Quarter]]*Weeks,IF(Table15[[#This Row],[Pay Method]]="Salary",Q277*Weeks/52,"Please Select Pay Method"))),"")),"")</f>
        <v/>
      </c>
      <c r="H277" s="32"/>
      <c r="I277" s="98" t="str">
        <f>IFERROR(IF(Table15[[#This Row],[Pay Method]]="Salary",Table15[[#This Row],[Adjusted Cash Compensation ($100,000 Limit)]]/Weeks*52,IF(Table15[[#This Row],[Pay Method]]="Hourly",Table15[[#This Row],[Adjusted Cash Compensation ($100,000 Limit)]]/Weeks/Table15[[#This Row],[Average Hours
Paid/Week]],"")),"")</f>
        <v/>
      </c>
      <c r="J277" s="98"/>
      <c r="K277" s="34" t="str">
        <f>IFERROR(IF(Table15[[#This Row],[Salary/Wages
Covered Period]]&gt;=100000,"N/A",IF(OR(Table15[[#This Row],[Salary/Wages
Covered Period]]/Table15[[#This Row],[Salary/Wages
Most Recent Quarter]]&gt;=0.75,Table15[[#This Row],[Salary/Wages
Most Recent Quarter]]=0),"No","Yes")),"N/A")</f>
        <v>N/A</v>
      </c>
      <c r="L277" s="83"/>
      <c r="M277" s="106"/>
      <c r="N277" s="106"/>
      <c r="O277" s="34" t="str">
        <f>IF(AND(Table15[[#This Row],[Salary/Wages
Feb. 15, 2020]]&lt;&gt;"",Table15[[#This Row],[Salary/Wages
Feb. 15 - Apr. 26, 2020]]&lt;&gt;"",Table15[[#This Row],[Reduced More Than 25%?]]="Yes"),IF(Table15[[#This Row],[Salary/Wages
Feb. 15 - Apr. 26, 2020]]&gt;=Table15[[#This Row],[Salary/Wages
Feb. 15, 2020]],"No","Yes"),"")</f>
        <v/>
      </c>
      <c r="P277" s="108"/>
      <c r="Q277">
        <f>IF(AND(Table15[[#This Row],[Reduction Occurred 
2/15-4/26?]]&lt;&gt;"No",Table15[[#This Row],[Salary/Wages on Dec. 31, 2020 or End of Covered Period]]&gt;=Table15[[#This Row],[Salary/Wages
Feb. 15, 2020]]),0,ROUND(Table15[[#This Row],[Salary/Wages
Most Recent Quarter]]*0.75,2)-Table15[[#This Row],[Salary/Wages
Covered Period]])</f>
        <v>0</v>
      </c>
    </row>
    <row r="278" spans="1:17" x14ac:dyDescent="0.3">
      <c r="A278" s="60"/>
      <c r="B278" s="32"/>
      <c r="C278" s="87"/>
      <c r="D278" s="103">
        <f>IF(AND(NOT(ISBLANK(Table15[[#This Row],[Employee''s Name]])),NOT(ISBLANK(Table15[[#This Row],[Cash Compensation]]))),IF(CoveredPeriod="","See Question 2",MIN(Table15[[#This Row],[Cash Compensation]],MaxSalary)),0)</f>
        <v>0</v>
      </c>
      <c r="E278" s="31"/>
      <c r="F27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8" s="96" t="str">
        <f>IFERROR(IF(Reduction="Yes",0,IF(Table15[[#This Row],[Employee''s Name]]&lt;&gt;"",IF(Table15[[#This Row],[Reduced More Than 25%?]]="No",0,IF(Table15[[#This Row],[Pay Method]]="Hourly",Q278*Table15[[#This Row],[Avg Hours Worked / Week
Most Recent Quarter]]*Weeks,IF(Table15[[#This Row],[Pay Method]]="Salary",Q278*Weeks/52,"Please Select Pay Method"))),"")),"")</f>
        <v/>
      </c>
      <c r="H278" s="32"/>
      <c r="I278" s="98" t="str">
        <f>IFERROR(IF(Table15[[#This Row],[Pay Method]]="Salary",Table15[[#This Row],[Adjusted Cash Compensation ($100,000 Limit)]]/Weeks*52,IF(Table15[[#This Row],[Pay Method]]="Hourly",Table15[[#This Row],[Adjusted Cash Compensation ($100,000 Limit)]]/Weeks/Table15[[#This Row],[Average Hours
Paid/Week]],"")),"")</f>
        <v/>
      </c>
      <c r="J278" s="98"/>
      <c r="K278" s="34" t="str">
        <f>IFERROR(IF(Table15[[#This Row],[Salary/Wages
Covered Period]]&gt;=100000,"N/A",IF(OR(Table15[[#This Row],[Salary/Wages
Covered Period]]/Table15[[#This Row],[Salary/Wages
Most Recent Quarter]]&gt;=0.75,Table15[[#This Row],[Salary/Wages
Most Recent Quarter]]=0),"No","Yes")),"N/A")</f>
        <v>N/A</v>
      </c>
      <c r="L278" s="83"/>
      <c r="M278" s="106"/>
      <c r="N278" s="106"/>
      <c r="O278" s="34" t="str">
        <f>IF(AND(Table15[[#This Row],[Salary/Wages
Feb. 15, 2020]]&lt;&gt;"",Table15[[#This Row],[Salary/Wages
Feb. 15 - Apr. 26, 2020]]&lt;&gt;"",Table15[[#This Row],[Reduced More Than 25%?]]="Yes"),IF(Table15[[#This Row],[Salary/Wages
Feb. 15 - Apr. 26, 2020]]&gt;=Table15[[#This Row],[Salary/Wages
Feb. 15, 2020]],"No","Yes"),"")</f>
        <v/>
      </c>
      <c r="P278" s="108"/>
      <c r="Q278">
        <f>IF(AND(Table15[[#This Row],[Reduction Occurred 
2/15-4/26?]]&lt;&gt;"No",Table15[[#This Row],[Salary/Wages on Dec. 31, 2020 or End of Covered Period]]&gt;=Table15[[#This Row],[Salary/Wages
Feb. 15, 2020]]),0,ROUND(Table15[[#This Row],[Salary/Wages
Most Recent Quarter]]*0.75,2)-Table15[[#This Row],[Salary/Wages
Covered Period]])</f>
        <v>0</v>
      </c>
    </row>
    <row r="279" spans="1:17" x14ac:dyDescent="0.3">
      <c r="A279" s="60"/>
      <c r="B279" s="32"/>
      <c r="C279" s="87"/>
      <c r="D279" s="103">
        <f>IF(AND(NOT(ISBLANK(Table15[[#This Row],[Employee''s Name]])),NOT(ISBLANK(Table15[[#This Row],[Cash Compensation]]))),IF(CoveredPeriod="","See Question 2",MIN(Table15[[#This Row],[Cash Compensation]],MaxSalary)),0)</f>
        <v>0</v>
      </c>
      <c r="E279" s="31"/>
      <c r="F27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79" s="96" t="str">
        <f>IFERROR(IF(Reduction="Yes",0,IF(Table15[[#This Row],[Employee''s Name]]&lt;&gt;"",IF(Table15[[#This Row],[Reduced More Than 25%?]]="No",0,IF(Table15[[#This Row],[Pay Method]]="Hourly",Q279*Table15[[#This Row],[Avg Hours Worked / Week
Most Recent Quarter]]*Weeks,IF(Table15[[#This Row],[Pay Method]]="Salary",Q279*Weeks/52,"Please Select Pay Method"))),"")),"")</f>
        <v/>
      </c>
      <c r="H279" s="32"/>
      <c r="I279" s="98" t="str">
        <f>IFERROR(IF(Table15[[#This Row],[Pay Method]]="Salary",Table15[[#This Row],[Adjusted Cash Compensation ($100,000 Limit)]]/Weeks*52,IF(Table15[[#This Row],[Pay Method]]="Hourly",Table15[[#This Row],[Adjusted Cash Compensation ($100,000 Limit)]]/Weeks/Table15[[#This Row],[Average Hours
Paid/Week]],"")),"")</f>
        <v/>
      </c>
      <c r="J279" s="98"/>
      <c r="K279" s="34" t="str">
        <f>IFERROR(IF(Table15[[#This Row],[Salary/Wages
Covered Period]]&gt;=100000,"N/A",IF(OR(Table15[[#This Row],[Salary/Wages
Covered Period]]/Table15[[#This Row],[Salary/Wages
Most Recent Quarter]]&gt;=0.75,Table15[[#This Row],[Salary/Wages
Most Recent Quarter]]=0),"No","Yes")),"N/A")</f>
        <v>N/A</v>
      </c>
      <c r="L279" s="83"/>
      <c r="M279" s="106"/>
      <c r="N279" s="106"/>
      <c r="O279" s="34" t="str">
        <f>IF(AND(Table15[[#This Row],[Salary/Wages
Feb. 15, 2020]]&lt;&gt;"",Table15[[#This Row],[Salary/Wages
Feb. 15 - Apr. 26, 2020]]&lt;&gt;"",Table15[[#This Row],[Reduced More Than 25%?]]="Yes"),IF(Table15[[#This Row],[Salary/Wages
Feb. 15 - Apr. 26, 2020]]&gt;=Table15[[#This Row],[Salary/Wages
Feb. 15, 2020]],"No","Yes"),"")</f>
        <v/>
      </c>
      <c r="P279" s="108"/>
      <c r="Q279">
        <f>IF(AND(Table15[[#This Row],[Reduction Occurred 
2/15-4/26?]]&lt;&gt;"No",Table15[[#This Row],[Salary/Wages on Dec. 31, 2020 or End of Covered Period]]&gt;=Table15[[#This Row],[Salary/Wages
Feb. 15, 2020]]),0,ROUND(Table15[[#This Row],[Salary/Wages
Most Recent Quarter]]*0.75,2)-Table15[[#This Row],[Salary/Wages
Covered Period]])</f>
        <v>0</v>
      </c>
    </row>
    <row r="280" spans="1:17" x14ac:dyDescent="0.3">
      <c r="A280" s="60"/>
      <c r="B280" s="32"/>
      <c r="C280" s="87"/>
      <c r="D280" s="103">
        <f>IF(AND(NOT(ISBLANK(Table15[[#This Row],[Employee''s Name]])),NOT(ISBLANK(Table15[[#This Row],[Cash Compensation]]))),IF(CoveredPeriod="","See Question 2",MIN(Table15[[#This Row],[Cash Compensation]],MaxSalary)),0)</f>
        <v>0</v>
      </c>
      <c r="E280" s="31"/>
      <c r="F28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0" s="96" t="str">
        <f>IFERROR(IF(Reduction="Yes",0,IF(Table15[[#This Row],[Employee''s Name]]&lt;&gt;"",IF(Table15[[#This Row],[Reduced More Than 25%?]]="No",0,IF(Table15[[#This Row],[Pay Method]]="Hourly",Q280*Table15[[#This Row],[Avg Hours Worked / Week
Most Recent Quarter]]*Weeks,IF(Table15[[#This Row],[Pay Method]]="Salary",Q280*Weeks/52,"Please Select Pay Method"))),"")),"")</f>
        <v/>
      </c>
      <c r="H280" s="32"/>
      <c r="I280" s="98" t="str">
        <f>IFERROR(IF(Table15[[#This Row],[Pay Method]]="Salary",Table15[[#This Row],[Adjusted Cash Compensation ($100,000 Limit)]]/Weeks*52,IF(Table15[[#This Row],[Pay Method]]="Hourly",Table15[[#This Row],[Adjusted Cash Compensation ($100,000 Limit)]]/Weeks/Table15[[#This Row],[Average Hours
Paid/Week]],"")),"")</f>
        <v/>
      </c>
      <c r="J280" s="98"/>
      <c r="K280" s="34" t="str">
        <f>IFERROR(IF(Table15[[#This Row],[Salary/Wages
Covered Period]]&gt;=100000,"N/A",IF(OR(Table15[[#This Row],[Salary/Wages
Covered Period]]/Table15[[#This Row],[Salary/Wages
Most Recent Quarter]]&gt;=0.75,Table15[[#This Row],[Salary/Wages
Most Recent Quarter]]=0),"No","Yes")),"N/A")</f>
        <v>N/A</v>
      </c>
      <c r="L280" s="83"/>
      <c r="M280" s="106"/>
      <c r="N280" s="106"/>
      <c r="O280" s="34" t="str">
        <f>IF(AND(Table15[[#This Row],[Salary/Wages
Feb. 15, 2020]]&lt;&gt;"",Table15[[#This Row],[Salary/Wages
Feb. 15 - Apr. 26, 2020]]&lt;&gt;"",Table15[[#This Row],[Reduced More Than 25%?]]="Yes"),IF(Table15[[#This Row],[Salary/Wages
Feb. 15 - Apr. 26, 2020]]&gt;=Table15[[#This Row],[Salary/Wages
Feb. 15, 2020]],"No","Yes"),"")</f>
        <v/>
      </c>
      <c r="P280" s="108"/>
      <c r="Q280">
        <f>IF(AND(Table15[[#This Row],[Reduction Occurred 
2/15-4/26?]]&lt;&gt;"No",Table15[[#This Row],[Salary/Wages on Dec. 31, 2020 or End of Covered Period]]&gt;=Table15[[#This Row],[Salary/Wages
Feb. 15, 2020]]),0,ROUND(Table15[[#This Row],[Salary/Wages
Most Recent Quarter]]*0.75,2)-Table15[[#This Row],[Salary/Wages
Covered Period]])</f>
        <v>0</v>
      </c>
    </row>
    <row r="281" spans="1:17" x14ac:dyDescent="0.3">
      <c r="A281" s="60"/>
      <c r="B281" s="32"/>
      <c r="C281" s="87"/>
      <c r="D281" s="103">
        <f>IF(AND(NOT(ISBLANK(Table15[[#This Row],[Employee''s Name]])),NOT(ISBLANK(Table15[[#This Row],[Cash Compensation]]))),IF(CoveredPeriod="","See Question 2",MIN(Table15[[#This Row],[Cash Compensation]],MaxSalary)),0)</f>
        <v>0</v>
      </c>
      <c r="E281" s="31"/>
      <c r="F28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1" s="96" t="str">
        <f>IFERROR(IF(Reduction="Yes",0,IF(Table15[[#This Row],[Employee''s Name]]&lt;&gt;"",IF(Table15[[#This Row],[Reduced More Than 25%?]]="No",0,IF(Table15[[#This Row],[Pay Method]]="Hourly",Q281*Table15[[#This Row],[Avg Hours Worked / Week
Most Recent Quarter]]*Weeks,IF(Table15[[#This Row],[Pay Method]]="Salary",Q281*Weeks/52,"Please Select Pay Method"))),"")),"")</f>
        <v/>
      </c>
      <c r="H281" s="32"/>
      <c r="I281" s="98" t="str">
        <f>IFERROR(IF(Table15[[#This Row],[Pay Method]]="Salary",Table15[[#This Row],[Adjusted Cash Compensation ($100,000 Limit)]]/Weeks*52,IF(Table15[[#This Row],[Pay Method]]="Hourly",Table15[[#This Row],[Adjusted Cash Compensation ($100,000 Limit)]]/Weeks/Table15[[#This Row],[Average Hours
Paid/Week]],"")),"")</f>
        <v/>
      </c>
      <c r="J281" s="98"/>
      <c r="K281" s="34" t="str">
        <f>IFERROR(IF(Table15[[#This Row],[Salary/Wages
Covered Period]]&gt;=100000,"N/A",IF(OR(Table15[[#This Row],[Salary/Wages
Covered Period]]/Table15[[#This Row],[Salary/Wages
Most Recent Quarter]]&gt;=0.75,Table15[[#This Row],[Salary/Wages
Most Recent Quarter]]=0),"No","Yes")),"N/A")</f>
        <v>N/A</v>
      </c>
      <c r="L281" s="83"/>
      <c r="M281" s="106"/>
      <c r="N281" s="106"/>
      <c r="O281" s="34" t="str">
        <f>IF(AND(Table15[[#This Row],[Salary/Wages
Feb. 15, 2020]]&lt;&gt;"",Table15[[#This Row],[Salary/Wages
Feb. 15 - Apr. 26, 2020]]&lt;&gt;"",Table15[[#This Row],[Reduced More Than 25%?]]="Yes"),IF(Table15[[#This Row],[Salary/Wages
Feb. 15 - Apr. 26, 2020]]&gt;=Table15[[#This Row],[Salary/Wages
Feb. 15, 2020]],"No","Yes"),"")</f>
        <v/>
      </c>
      <c r="P281" s="108"/>
      <c r="Q281">
        <f>IF(AND(Table15[[#This Row],[Reduction Occurred 
2/15-4/26?]]&lt;&gt;"No",Table15[[#This Row],[Salary/Wages on Dec. 31, 2020 or End of Covered Period]]&gt;=Table15[[#This Row],[Salary/Wages
Feb. 15, 2020]]),0,ROUND(Table15[[#This Row],[Salary/Wages
Most Recent Quarter]]*0.75,2)-Table15[[#This Row],[Salary/Wages
Covered Period]])</f>
        <v>0</v>
      </c>
    </row>
    <row r="282" spans="1:17" x14ac:dyDescent="0.3">
      <c r="A282" s="60"/>
      <c r="B282" s="32"/>
      <c r="C282" s="87"/>
      <c r="D282" s="103">
        <f>IF(AND(NOT(ISBLANK(Table15[[#This Row],[Employee''s Name]])),NOT(ISBLANK(Table15[[#This Row],[Cash Compensation]]))),IF(CoveredPeriod="","See Question 2",MIN(Table15[[#This Row],[Cash Compensation]],MaxSalary)),0)</f>
        <v>0</v>
      </c>
      <c r="E282" s="31"/>
      <c r="F28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2" s="96" t="str">
        <f>IFERROR(IF(Reduction="Yes",0,IF(Table15[[#This Row],[Employee''s Name]]&lt;&gt;"",IF(Table15[[#This Row],[Reduced More Than 25%?]]="No",0,IF(Table15[[#This Row],[Pay Method]]="Hourly",Q282*Table15[[#This Row],[Avg Hours Worked / Week
Most Recent Quarter]]*Weeks,IF(Table15[[#This Row],[Pay Method]]="Salary",Q282*Weeks/52,"Please Select Pay Method"))),"")),"")</f>
        <v/>
      </c>
      <c r="H282" s="32"/>
      <c r="I282" s="98" t="str">
        <f>IFERROR(IF(Table15[[#This Row],[Pay Method]]="Salary",Table15[[#This Row],[Adjusted Cash Compensation ($100,000 Limit)]]/Weeks*52,IF(Table15[[#This Row],[Pay Method]]="Hourly",Table15[[#This Row],[Adjusted Cash Compensation ($100,000 Limit)]]/Weeks/Table15[[#This Row],[Average Hours
Paid/Week]],"")),"")</f>
        <v/>
      </c>
      <c r="J282" s="98"/>
      <c r="K282" s="34" t="str">
        <f>IFERROR(IF(Table15[[#This Row],[Salary/Wages
Covered Period]]&gt;=100000,"N/A",IF(OR(Table15[[#This Row],[Salary/Wages
Covered Period]]/Table15[[#This Row],[Salary/Wages
Most Recent Quarter]]&gt;=0.75,Table15[[#This Row],[Salary/Wages
Most Recent Quarter]]=0),"No","Yes")),"N/A")</f>
        <v>N/A</v>
      </c>
      <c r="L282" s="83"/>
      <c r="M282" s="106"/>
      <c r="N282" s="106"/>
      <c r="O282" s="34" t="str">
        <f>IF(AND(Table15[[#This Row],[Salary/Wages
Feb. 15, 2020]]&lt;&gt;"",Table15[[#This Row],[Salary/Wages
Feb. 15 - Apr. 26, 2020]]&lt;&gt;"",Table15[[#This Row],[Reduced More Than 25%?]]="Yes"),IF(Table15[[#This Row],[Salary/Wages
Feb. 15 - Apr. 26, 2020]]&gt;=Table15[[#This Row],[Salary/Wages
Feb. 15, 2020]],"No","Yes"),"")</f>
        <v/>
      </c>
      <c r="P282" s="108"/>
      <c r="Q282">
        <f>IF(AND(Table15[[#This Row],[Reduction Occurred 
2/15-4/26?]]&lt;&gt;"No",Table15[[#This Row],[Salary/Wages on Dec. 31, 2020 or End of Covered Period]]&gt;=Table15[[#This Row],[Salary/Wages
Feb. 15, 2020]]),0,ROUND(Table15[[#This Row],[Salary/Wages
Most Recent Quarter]]*0.75,2)-Table15[[#This Row],[Salary/Wages
Covered Period]])</f>
        <v>0</v>
      </c>
    </row>
    <row r="283" spans="1:17" x14ac:dyDescent="0.3">
      <c r="A283" s="60"/>
      <c r="B283" s="32"/>
      <c r="C283" s="87"/>
      <c r="D283" s="103">
        <f>IF(AND(NOT(ISBLANK(Table15[[#This Row],[Employee''s Name]])),NOT(ISBLANK(Table15[[#This Row],[Cash Compensation]]))),IF(CoveredPeriod="","See Question 2",MIN(Table15[[#This Row],[Cash Compensation]],MaxSalary)),0)</f>
        <v>0</v>
      </c>
      <c r="E283" s="31"/>
      <c r="F28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3" s="96" t="str">
        <f>IFERROR(IF(Reduction="Yes",0,IF(Table15[[#This Row],[Employee''s Name]]&lt;&gt;"",IF(Table15[[#This Row],[Reduced More Than 25%?]]="No",0,IF(Table15[[#This Row],[Pay Method]]="Hourly",Q283*Table15[[#This Row],[Avg Hours Worked / Week
Most Recent Quarter]]*Weeks,IF(Table15[[#This Row],[Pay Method]]="Salary",Q283*Weeks/52,"Please Select Pay Method"))),"")),"")</f>
        <v/>
      </c>
      <c r="H283" s="32"/>
      <c r="I283" s="98" t="str">
        <f>IFERROR(IF(Table15[[#This Row],[Pay Method]]="Salary",Table15[[#This Row],[Adjusted Cash Compensation ($100,000 Limit)]]/Weeks*52,IF(Table15[[#This Row],[Pay Method]]="Hourly",Table15[[#This Row],[Adjusted Cash Compensation ($100,000 Limit)]]/Weeks/Table15[[#This Row],[Average Hours
Paid/Week]],"")),"")</f>
        <v/>
      </c>
      <c r="J283" s="98"/>
      <c r="K283" s="34" t="str">
        <f>IFERROR(IF(Table15[[#This Row],[Salary/Wages
Covered Period]]&gt;=100000,"N/A",IF(OR(Table15[[#This Row],[Salary/Wages
Covered Period]]/Table15[[#This Row],[Salary/Wages
Most Recent Quarter]]&gt;=0.75,Table15[[#This Row],[Salary/Wages
Most Recent Quarter]]=0),"No","Yes")),"N/A")</f>
        <v>N/A</v>
      </c>
      <c r="L283" s="83"/>
      <c r="M283" s="106"/>
      <c r="N283" s="106"/>
      <c r="O283" s="34" t="str">
        <f>IF(AND(Table15[[#This Row],[Salary/Wages
Feb. 15, 2020]]&lt;&gt;"",Table15[[#This Row],[Salary/Wages
Feb. 15 - Apr. 26, 2020]]&lt;&gt;"",Table15[[#This Row],[Reduced More Than 25%?]]="Yes"),IF(Table15[[#This Row],[Salary/Wages
Feb. 15 - Apr. 26, 2020]]&gt;=Table15[[#This Row],[Salary/Wages
Feb. 15, 2020]],"No","Yes"),"")</f>
        <v/>
      </c>
      <c r="P283" s="108"/>
      <c r="Q283">
        <f>IF(AND(Table15[[#This Row],[Reduction Occurred 
2/15-4/26?]]&lt;&gt;"No",Table15[[#This Row],[Salary/Wages on Dec. 31, 2020 or End of Covered Period]]&gt;=Table15[[#This Row],[Salary/Wages
Feb. 15, 2020]]),0,ROUND(Table15[[#This Row],[Salary/Wages
Most Recent Quarter]]*0.75,2)-Table15[[#This Row],[Salary/Wages
Covered Period]])</f>
        <v>0</v>
      </c>
    </row>
    <row r="284" spans="1:17" x14ac:dyDescent="0.3">
      <c r="A284" s="60"/>
      <c r="B284" s="32"/>
      <c r="C284" s="87"/>
      <c r="D284" s="103">
        <f>IF(AND(NOT(ISBLANK(Table15[[#This Row],[Employee''s Name]])),NOT(ISBLANK(Table15[[#This Row],[Cash Compensation]]))),IF(CoveredPeriod="","See Question 2",MIN(Table15[[#This Row],[Cash Compensation]],MaxSalary)),0)</f>
        <v>0</v>
      </c>
      <c r="E284" s="31"/>
      <c r="F28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4" s="96" t="str">
        <f>IFERROR(IF(Reduction="Yes",0,IF(Table15[[#This Row],[Employee''s Name]]&lt;&gt;"",IF(Table15[[#This Row],[Reduced More Than 25%?]]="No",0,IF(Table15[[#This Row],[Pay Method]]="Hourly",Q284*Table15[[#This Row],[Avg Hours Worked / Week
Most Recent Quarter]]*Weeks,IF(Table15[[#This Row],[Pay Method]]="Salary",Q284*Weeks/52,"Please Select Pay Method"))),"")),"")</f>
        <v/>
      </c>
      <c r="H284" s="32"/>
      <c r="I284" s="98" t="str">
        <f>IFERROR(IF(Table15[[#This Row],[Pay Method]]="Salary",Table15[[#This Row],[Adjusted Cash Compensation ($100,000 Limit)]]/Weeks*52,IF(Table15[[#This Row],[Pay Method]]="Hourly",Table15[[#This Row],[Adjusted Cash Compensation ($100,000 Limit)]]/Weeks/Table15[[#This Row],[Average Hours
Paid/Week]],"")),"")</f>
        <v/>
      </c>
      <c r="J284" s="98"/>
      <c r="K284" s="34" t="str">
        <f>IFERROR(IF(Table15[[#This Row],[Salary/Wages
Covered Period]]&gt;=100000,"N/A",IF(OR(Table15[[#This Row],[Salary/Wages
Covered Period]]/Table15[[#This Row],[Salary/Wages
Most Recent Quarter]]&gt;=0.75,Table15[[#This Row],[Salary/Wages
Most Recent Quarter]]=0),"No","Yes")),"N/A")</f>
        <v>N/A</v>
      </c>
      <c r="L284" s="83"/>
      <c r="M284" s="106"/>
      <c r="N284" s="106"/>
      <c r="O284" s="34" t="str">
        <f>IF(AND(Table15[[#This Row],[Salary/Wages
Feb. 15, 2020]]&lt;&gt;"",Table15[[#This Row],[Salary/Wages
Feb. 15 - Apr. 26, 2020]]&lt;&gt;"",Table15[[#This Row],[Reduced More Than 25%?]]="Yes"),IF(Table15[[#This Row],[Salary/Wages
Feb. 15 - Apr. 26, 2020]]&gt;=Table15[[#This Row],[Salary/Wages
Feb. 15, 2020]],"No","Yes"),"")</f>
        <v/>
      </c>
      <c r="P284" s="108"/>
      <c r="Q284">
        <f>IF(AND(Table15[[#This Row],[Reduction Occurred 
2/15-4/26?]]&lt;&gt;"No",Table15[[#This Row],[Salary/Wages on Dec. 31, 2020 or End of Covered Period]]&gt;=Table15[[#This Row],[Salary/Wages
Feb. 15, 2020]]),0,ROUND(Table15[[#This Row],[Salary/Wages
Most Recent Quarter]]*0.75,2)-Table15[[#This Row],[Salary/Wages
Covered Period]])</f>
        <v>0</v>
      </c>
    </row>
    <row r="285" spans="1:17" x14ac:dyDescent="0.3">
      <c r="A285" s="60"/>
      <c r="B285" s="32"/>
      <c r="C285" s="87"/>
      <c r="D285" s="103">
        <f>IF(AND(NOT(ISBLANK(Table15[[#This Row],[Employee''s Name]])),NOT(ISBLANK(Table15[[#This Row],[Cash Compensation]]))),IF(CoveredPeriod="","See Question 2",MIN(Table15[[#This Row],[Cash Compensation]],MaxSalary)),0)</f>
        <v>0</v>
      </c>
      <c r="E285" s="31"/>
      <c r="F28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5" s="96" t="str">
        <f>IFERROR(IF(Reduction="Yes",0,IF(Table15[[#This Row],[Employee''s Name]]&lt;&gt;"",IF(Table15[[#This Row],[Reduced More Than 25%?]]="No",0,IF(Table15[[#This Row],[Pay Method]]="Hourly",Q285*Table15[[#This Row],[Avg Hours Worked / Week
Most Recent Quarter]]*Weeks,IF(Table15[[#This Row],[Pay Method]]="Salary",Q285*Weeks/52,"Please Select Pay Method"))),"")),"")</f>
        <v/>
      </c>
      <c r="H285" s="32"/>
      <c r="I285" s="98" t="str">
        <f>IFERROR(IF(Table15[[#This Row],[Pay Method]]="Salary",Table15[[#This Row],[Adjusted Cash Compensation ($100,000 Limit)]]/Weeks*52,IF(Table15[[#This Row],[Pay Method]]="Hourly",Table15[[#This Row],[Adjusted Cash Compensation ($100,000 Limit)]]/Weeks/Table15[[#This Row],[Average Hours
Paid/Week]],"")),"")</f>
        <v/>
      </c>
      <c r="J285" s="98"/>
      <c r="K285" s="34" t="str">
        <f>IFERROR(IF(Table15[[#This Row],[Salary/Wages
Covered Period]]&gt;=100000,"N/A",IF(OR(Table15[[#This Row],[Salary/Wages
Covered Period]]/Table15[[#This Row],[Salary/Wages
Most Recent Quarter]]&gt;=0.75,Table15[[#This Row],[Salary/Wages
Most Recent Quarter]]=0),"No","Yes")),"N/A")</f>
        <v>N/A</v>
      </c>
      <c r="L285" s="83"/>
      <c r="M285" s="106"/>
      <c r="N285" s="106"/>
      <c r="O285" s="34" t="str">
        <f>IF(AND(Table15[[#This Row],[Salary/Wages
Feb. 15, 2020]]&lt;&gt;"",Table15[[#This Row],[Salary/Wages
Feb. 15 - Apr. 26, 2020]]&lt;&gt;"",Table15[[#This Row],[Reduced More Than 25%?]]="Yes"),IF(Table15[[#This Row],[Salary/Wages
Feb. 15 - Apr. 26, 2020]]&gt;=Table15[[#This Row],[Salary/Wages
Feb. 15, 2020]],"No","Yes"),"")</f>
        <v/>
      </c>
      <c r="P285" s="108"/>
      <c r="Q285">
        <f>IF(AND(Table15[[#This Row],[Reduction Occurred 
2/15-4/26?]]&lt;&gt;"No",Table15[[#This Row],[Salary/Wages on Dec. 31, 2020 or End of Covered Period]]&gt;=Table15[[#This Row],[Salary/Wages
Feb. 15, 2020]]),0,ROUND(Table15[[#This Row],[Salary/Wages
Most Recent Quarter]]*0.75,2)-Table15[[#This Row],[Salary/Wages
Covered Period]])</f>
        <v>0</v>
      </c>
    </row>
    <row r="286" spans="1:17" x14ac:dyDescent="0.3">
      <c r="A286" s="60"/>
      <c r="B286" s="32"/>
      <c r="C286" s="87"/>
      <c r="D286" s="103">
        <f>IF(AND(NOT(ISBLANK(Table15[[#This Row],[Employee''s Name]])),NOT(ISBLANK(Table15[[#This Row],[Cash Compensation]]))),IF(CoveredPeriod="","See Question 2",MIN(Table15[[#This Row],[Cash Compensation]],MaxSalary)),0)</f>
        <v>0</v>
      </c>
      <c r="E286" s="31"/>
      <c r="F28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6" s="96" t="str">
        <f>IFERROR(IF(Reduction="Yes",0,IF(Table15[[#This Row],[Employee''s Name]]&lt;&gt;"",IF(Table15[[#This Row],[Reduced More Than 25%?]]="No",0,IF(Table15[[#This Row],[Pay Method]]="Hourly",Q286*Table15[[#This Row],[Avg Hours Worked / Week
Most Recent Quarter]]*Weeks,IF(Table15[[#This Row],[Pay Method]]="Salary",Q286*Weeks/52,"Please Select Pay Method"))),"")),"")</f>
        <v/>
      </c>
      <c r="H286" s="32"/>
      <c r="I286" s="98" t="str">
        <f>IFERROR(IF(Table15[[#This Row],[Pay Method]]="Salary",Table15[[#This Row],[Adjusted Cash Compensation ($100,000 Limit)]]/Weeks*52,IF(Table15[[#This Row],[Pay Method]]="Hourly",Table15[[#This Row],[Adjusted Cash Compensation ($100,000 Limit)]]/Weeks/Table15[[#This Row],[Average Hours
Paid/Week]],"")),"")</f>
        <v/>
      </c>
      <c r="J286" s="98"/>
      <c r="K286" s="34" t="str">
        <f>IFERROR(IF(Table15[[#This Row],[Salary/Wages
Covered Period]]&gt;=100000,"N/A",IF(OR(Table15[[#This Row],[Salary/Wages
Covered Period]]/Table15[[#This Row],[Salary/Wages
Most Recent Quarter]]&gt;=0.75,Table15[[#This Row],[Salary/Wages
Most Recent Quarter]]=0),"No","Yes")),"N/A")</f>
        <v>N/A</v>
      </c>
      <c r="L286" s="83"/>
      <c r="M286" s="106"/>
      <c r="N286" s="106"/>
      <c r="O286" s="34" t="str">
        <f>IF(AND(Table15[[#This Row],[Salary/Wages
Feb. 15, 2020]]&lt;&gt;"",Table15[[#This Row],[Salary/Wages
Feb. 15 - Apr. 26, 2020]]&lt;&gt;"",Table15[[#This Row],[Reduced More Than 25%?]]="Yes"),IF(Table15[[#This Row],[Salary/Wages
Feb. 15 - Apr. 26, 2020]]&gt;=Table15[[#This Row],[Salary/Wages
Feb. 15, 2020]],"No","Yes"),"")</f>
        <v/>
      </c>
      <c r="P286" s="108"/>
      <c r="Q286">
        <f>IF(AND(Table15[[#This Row],[Reduction Occurred 
2/15-4/26?]]&lt;&gt;"No",Table15[[#This Row],[Salary/Wages on Dec. 31, 2020 or End of Covered Period]]&gt;=Table15[[#This Row],[Salary/Wages
Feb. 15, 2020]]),0,ROUND(Table15[[#This Row],[Salary/Wages
Most Recent Quarter]]*0.75,2)-Table15[[#This Row],[Salary/Wages
Covered Period]])</f>
        <v>0</v>
      </c>
    </row>
    <row r="287" spans="1:17" x14ac:dyDescent="0.3">
      <c r="A287" s="60"/>
      <c r="B287" s="32"/>
      <c r="C287" s="87"/>
      <c r="D287" s="103">
        <f>IF(AND(NOT(ISBLANK(Table15[[#This Row],[Employee''s Name]])),NOT(ISBLANK(Table15[[#This Row],[Cash Compensation]]))),IF(CoveredPeriod="","See Question 2",MIN(Table15[[#This Row],[Cash Compensation]],MaxSalary)),0)</f>
        <v>0</v>
      </c>
      <c r="E287" s="31"/>
      <c r="F28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7" s="96" t="str">
        <f>IFERROR(IF(Reduction="Yes",0,IF(Table15[[#This Row],[Employee''s Name]]&lt;&gt;"",IF(Table15[[#This Row],[Reduced More Than 25%?]]="No",0,IF(Table15[[#This Row],[Pay Method]]="Hourly",Q287*Table15[[#This Row],[Avg Hours Worked / Week
Most Recent Quarter]]*Weeks,IF(Table15[[#This Row],[Pay Method]]="Salary",Q287*Weeks/52,"Please Select Pay Method"))),"")),"")</f>
        <v/>
      </c>
      <c r="H287" s="32"/>
      <c r="I287" s="98" t="str">
        <f>IFERROR(IF(Table15[[#This Row],[Pay Method]]="Salary",Table15[[#This Row],[Adjusted Cash Compensation ($100,000 Limit)]]/Weeks*52,IF(Table15[[#This Row],[Pay Method]]="Hourly",Table15[[#This Row],[Adjusted Cash Compensation ($100,000 Limit)]]/Weeks/Table15[[#This Row],[Average Hours
Paid/Week]],"")),"")</f>
        <v/>
      </c>
      <c r="J287" s="98"/>
      <c r="K287" s="34" t="str">
        <f>IFERROR(IF(Table15[[#This Row],[Salary/Wages
Covered Period]]&gt;=100000,"N/A",IF(OR(Table15[[#This Row],[Salary/Wages
Covered Period]]/Table15[[#This Row],[Salary/Wages
Most Recent Quarter]]&gt;=0.75,Table15[[#This Row],[Salary/Wages
Most Recent Quarter]]=0),"No","Yes")),"N/A")</f>
        <v>N/A</v>
      </c>
      <c r="L287" s="83"/>
      <c r="M287" s="106"/>
      <c r="N287" s="106"/>
      <c r="O287" s="34" t="str">
        <f>IF(AND(Table15[[#This Row],[Salary/Wages
Feb. 15, 2020]]&lt;&gt;"",Table15[[#This Row],[Salary/Wages
Feb. 15 - Apr. 26, 2020]]&lt;&gt;"",Table15[[#This Row],[Reduced More Than 25%?]]="Yes"),IF(Table15[[#This Row],[Salary/Wages
Feb. 15 - Apr. 26, 2020]]&gt;=Table15[[#This Row],[Salary/Wages
Feb. 15, 2020]],"No","Yes"),"")</f>
        <v/>
      </c>
      <c r="P287" s="108"/>
      <c r="Q287">
        <f>IF(AND(Table15[[#This Row],[Reduction Occurred 
2/15-4/26?]]&lt;&gt;"No",Table15[[#This Row],[Salary/Wages on Dec. 31, 2020 or End of Covered Period]]&gt;=Table15[[#This Row],[Salary/Wages
Feb. 15, 2020]]),0,ROUND(Table15[[#This Row],[Salary/Wages
Most Recent Quarter]]*0.75,2)-Table15[[#This Row],[Salary/Wages
Covered Period]])</f>
        <v>0</v>
      </c>
    </row>
    <row r="288" spans="1:17" x14ac:dyDescent="0.3">
      <c r="A288" s="60"/>
      <c r="B288" s="32"/>
      <c r="C288" s="87"/>
      <c r="D288" s="103">
        <f>IF(AND(NOT(ISBLANK(Table15[[#This Row],[Employee''s Name]])),NOT(ISBLANK(Table15[[#This Row],[Cash Compensation]]))),IF(CoveredPeriod="","See Question 2",MIN(Table15[[#This Row],[Cash Compensation]],MaxSalary)),0)</f>
        <v>0</v>
      </c>
      <c r="E288" s="31"/>
      <c r="F28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8" s="96" t="str">
        <f>IFERROR(IF(Reduction="Yes",0,IF(Table15[[#This Row],[Employee''s Name]]&lt;&gt;"",IF(Table15[[#This Row],[Reduced More Than 25%?]]="No",0,IF(Table15[[#This Row],[Pay Method]]="Hourly",Q288*Table15[[#This Row],[Avg Hours Worked / Week
Most Recent Quarter]]*Weeks,IF(Table15[[#This Row],[Pay Method]]="Salary",Q288*Weeks/52,"Please Select Pay Method"))),"")),"")</f>
        <v/>
      </c>
      <c r="H288" s="32"/>
      <c r="I288" s="98" t="str">
        <f>IFERROR(IF(Table15[[#This Row],[Pay Method]]="Salary",Table15[[#This Row],[Adjusted Cash Compensation ($100,000 Limit)]]/Weeks*52,IF(Table15[[#This Row],[Pay Method]]="Hourly",Table15[[#This Row],[Adjusted Cash Compensation ($100,000 Limit)]]/Weeks/Table15[[#This Row],[Average Hours
Paid/Week]],"")),"")</f>
        <v/>
      </c>
      <c r="J288" s="98"/>
      <c r="K288" s="34" t="str">
        <f>IFERROR(IF(Table15[[#This Row],[Salary/Wages
Covered Period]]&gt;=100000,"N/A",IF(OR(Table15[[#This Row],[Salary/Wages
Covered Period]]/Table15[[#This Row],[Salary/Wages
Most Recent Quarter]]&gt;=0.75,Table15[[#This Row],[Salary/Wages
Most Recent Quarter]]=0),"No","Yes")),"N/A")</f>
        <v>N/A</v>
      </c>
      <c r="L288" s="83"/>
      <c r="M288" s="106"/>
      <c r="N288" s="106"/>
      <c r="O288" s="34" t="str">
        <f>IF(AND(Table15[[#This Row],[Salary/Wages
Feb. 15, 2020]]&lt;&gt;"",Table15[[#This Row],[Salary/Wages
Feb. 15 - Apr. 26, 2020]]&lt;&gt;"",Table15[[#This Row],[Reduced More Than 25%?]]="Yes"),IF(Table15[[#This Row],[Salary/Wages
Feb. 15 - Apr. 26, 2020]]&gt;=Table15[[#This Row],[Salary/Wages
Feb. 15, 2020]],"No","Yes"),"")</f>
        <v/>
      </c>
      <c r="P288" s="108"/>
      <c r="Q288">
        <f>IF(AND(Table15[[#This Row],[Reduction Occurred 
2/15-4/26?]]&lt;&gt;"No",Table15[[#This Row],[Salary/Wages on Dec. 31, 2020 or End of Covered Period]]&gt;=Table15[[#This Row],[Salary/Wages
Feb. 15, 2020]]),0,ROUND(Table15[[#This Row],[Salary/Wages
Most Recent Quarter]]*0.75,2)-Table15[[#This Row],[Salary/Wages
Covered Period]])</f>
        <v>0</v>
      </c>
    </row>
    <row r="289" spans="1:17" x14ac:dyDescent="0.3">
      <c r="A289" s="60"/>
      <c r="B289" s="32"/>
      <c r="C289" s="87"/>
      <c r="D289" s="103">
        <f>IF(AND(NOT(ISBLANK(Table15[[#This Row],[Employee''s Name]])),NOT(ISBLANK(Table15[[#This Row],[Cash Compensation]]))),IF(CoveredPeriod="","See Question 2",MIN(Table15[[#This Row],[Cash Compensation]],MaxSalary)),0)</f>
        <v>0</v>
      </c>
      <c r="E289" s="31"/>
      <c r="F28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89" s="96" t="str">
        <f>IFERROR(IF(Reduction="Yes",0,IF(Table15[[#This Row],[Employee''s Name]]&lt;&gt;"",IF(Table15[[#This Row],[Reduced More Than 25%?]]="No",0,IF(Table15[[#This Row],[Pay Method]]="Hourly",Q289*Table15[[#This Row],[Avg Hours Worked / Week
Most Recent Quarter]]*Weeks,IF(Table15[[#This Row],[Pay Method]]="Salary",Q289*Weeks/52,"Please Select Pay Method"))),"")),"")</f>
        <v/>
      </c>
      <c r="H289" s="32"/>
      <c r="I289" s="98" t="str">
        <f>IFERROR(IF(Table15[[#This Row],[Pay Method]]="Salary",Table15[[#This Row],[Adjusted Cash Compensation ($100,000 Limit)]]/Weeks*52,IF(Table15[[#This Row],[Pay Method]]="Hourly",Table15[[#This Row],[Adjusted Cash Compensation ($100,000 Limit)]]/Weeks/Table15[[#This Row],[Average Hours
Paid/Week]],"")),"")</f>
        <v/>
      </c>
      <c r="J289" s="98"/>
      <c r="K289" s="34" t="str">
        <f>IFERROR(IF(Table15[[#This Row],[Salary/Wages
Covered Period]]&gt;=100000,"N/A",IF(OR(Table15[[#This Row],[Salary/Wages
Covered Period]]/Table15[[#This Row],[Salary/Wages
Most Recent Quarter]]&gt;=0.75,Table15[[#This Row],[Salary/Wages
Most Recent Quarter]]=0),"No","Yes")),"N/A")</f>
        <v>N/A</v>
      </c>
      <c r="L289" s="83"/>
      <c r="M289" s="106"/>
      <c r="N289" s="106"/>
      <c r="O289" s="34" t="str">
        <f>IF(AND(Table15[[#This Row],[Salary/Wages
Feb. 15, 2020]]&lt;&gt;"",Table15[[#This Row],[Salary/Wages
Feb. 15 - Apr. 26, 2020]]&lt;&gt;"",Table15[[#This Row],[Reduced More Than 25%?]]="Yes"),IF(Table15[[#This Row],[Salary/Wages
Feb. 15 - Apr. 26, 2020]]&gt;=Table15[[#This Row],[Salary/Wages
Feb. 15, 2020]],"No","Yes"),"")</f>
        <v/>
      </c>
      <c r="P289" s="108"/>
      <c r="Q289">
        <f>IF(AND(Table15[[#This Row],[Reduction Occurred 
2/15-4/26?]]&lt;&gt;"No",Table15[[#This Row],[Salary/Wages on Dec. 31, 2020 or End of Covered Period]]&gt;=Table15[[#This Row],[Salary/Wages
Feb. 15, 2020]]),0,ROUND(Table15[[#This Row],[Salary/Wages
Most Recent Quarter]]*0.75,2)-Table15[[#This Row],[Salary/Wages
Covered Period]])</f>
        <v>0</v>
      </c>
    </row>
    <row r="290" spans="1:17" x14ac:dyDescent="0.3">
      <c r="A290" s="60"/>
      <c r="B290" s="32"/>
      <c r="C290" s="87"/>
      <c r="D290" s="103">
        <f>IF(AND(NOT(ISBLANK(Table15[[#This Row],[Employee''s Name]])),NOT(ISBLANK(Table15[[#This Row],[Cash Compensation]]))),IF(CoveredPeriod="","See Question 2",MIN(Table15[[#This Row],[Cash Compensation]],MaxSalary)),0)</f>
        <v>0</v>
      </c>
      <c r="E290" s="31"/>
      <c r="F29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0" s="96" t="str">
        <f>IFERROR(IF(Reduction="Yes",0,IF(Table15[[#This Row],[Employee''s Name]]&lt;&gt;"",IF(Table15[[#This Row],[Reduced More Than 25%?]]="No",0,IF(Table15[[#This Row],[Pay Method]]="Hourly",Q290*Table15[[#This Row],[Avg Hours Worked / Week
Most Recent Quarter]]*Weeks,IF(Table15[[#This Row],[Pay Method]]="Salary",Q290*Weeks/52,"Please Select Pay Method"))),"")),"")</f>
        <v/>
      </c>
      <c r="H290" s="32"/>
      <c r="I290" s="98" t="str">
        <f>IFERROR(IF(Table15[[#This Row],[Pay Method]]="Salary",Table15[[#This Row],[Adjusted Cash Compensation ($100,000 Limit)]]/Weeks*52,IF(Table15[[#This Row],[Pay Method]]="Hourly",Table15[[#This Row],[Adjusted Cash Compensation ($100,000 Limit)]]/Weeks/Table15[[#This Row],[Average Hours
Paid/Week]],"")),"")</f>
        <v/>
      </c>
      <c r="J290" s="98"/>
      <c r="K290" s="34" t="str">
        <f>IFERROR(IF(Table15[[#This Row],[Salary/Wages
Covered Period]]&gt;=100000,"N/A",IF(OR(Table15[[#This Row],[Salary/Wages
Covered Period]]/Table15[[#This Row],[Salary/Wages
Most Recent Quarter]]&gt;=0.75,Table15[[#This Row],[Salary/Wages
Most Recent Quarter]]=0),"No","Yes")),"N/A")</f>
        <v>N/A</v>
      </c>
      <c r="L290" s="83"/>
      <c r="M290" s="106"/>
      <c r="N290" s="106"/>
      <c r="O290" s="34" t="str">
        <f>IF(AND(Table15[[#This Row],[Salary/Wages
Feb. 15, 2020]]&lt;&gt;"",Table15[[#This Row],[Salary/Wages
Feb. 15 - Apr. 26, 2020]]&lt;&gt;"",Table15[[#This Row],[Reduced More Than 25%?]]="Yes"),IF(Table15[[#This Row],[Salary/Wages
Feb. 15 - Apr. 26, 2020]]&gt;=Table15[[#This Row],[Salary/Wages
Feb. 15, 2020]],"No","Yes"),"")</f>
        <v/>
      </c>
      <c r="P290" s="108"/>
      <c r="Q290">
        <f>IF(AND(Table15[[#This Row],[Reduction Occurred 
2/15-4/26?]]&lt;&gt;"No",Table15[[#This Row],[Salary/Wages on Dec. 31, 2020 or End of Covered Period]]&gt;=Table15[[#This Row],[Salary/Wages
Feb. 15, 2020]]),0,ROUND(Table15[[#This Row],[Salary/Wages
Most Recent Quarter]]*0.75,2)-Table15[[#This Row],[Salary/Wages
Covered Period]])</f>
        <v>0</v>
      </c>
    </row>
    <row r="291" spans="1:17" x14ac:dyDescent="0.3">
      <c r="A291" s="60"/>
      <c r="B291" s="32"/>
      <c r="C291" s="87"/>
      <c r="D291" s="103">
        <f>IF(AND(NOT(ISBLANK(Table15[[#This Row],[Employee''s Name]])),NOT(ISBLANK(Table15[[#This Row],[Cash Compensation]]))),IF(CoveredPeriod="","See Question 2",MIN(Table15[[#This Row],[Cash Compensation]],MaxSalary)),0)</f>
        <v>0</v>
      </c>
      <c r="E291" s="31"/>
      <c r="F29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1" s="96" t="str">
        <f>IFERROR(IF(Reduction="Yes",0,IF(Table15[[#This Row],[Employee''s Name]]&lt;&gt;"",IF(Table15[[#This Row],[Reduced More Than 25%?]]="No",0,IF(Table15[[#This Row],[Pay Method]]="Hourly",Q291*Table15[[#This Row],[Avg Hours Worked / Week
Most Recent Quarter]]*Weeks,IF(Table15[[#This Row],[Pay Method]]="Salary",Q291*Weeks/52,"Please Select Pay Method"))),"")),"")</f>
        <v/>
      </c>
      <c r="H291" s="32"/>
      <c r="I291" s="98" t="str">
        <f>IFERROR(IF(Table15[[#This Row],[Pay Method]]="Salary",Table15[[#This Row],[Adjusted Cash Compensation ($100,000 Limit)]]/Weeks*52,IF(Table15[[#This Row],[Pay Method]]="Hourly",Table15[[#This Row],[Adjusted Cash Compensation ($100,000 Limit)]]/Weeks/Table15[[#This Row],[Average Hours
Paid/Week]],"")),"")</f>
        <v/>
      </c>
      <c r="J291" s="98"/>
      <c r="K291" s="34" t="str">
        <f>IFERROR(IF(Table15[[#This Row],[Salary/Wages
Covered Period]]&gt;=100000,"N/A",IF(OR(Table15[[#This Row],[Salary/Wages
Covered Period]]/Table15[[#This Row],[Salary/Wages
Most Recent Quarter]]&gt;=0.75,Table15[[#This Row],[Salary/Wages
Most Recent Quarter]]=0),"No","Yes")),"N/A")</f>
        <v>N/A</v>
      </c>
      <c r="L291" s="83"/>
      <c r="M291" s="106"/>
      <c r="N291" s="106"/>
      <c r="O291" s="34" t="str">
        <f>IF(AND(Table15[[#This Row],[Salary/Wages
Feb. 15, 2020]]&lt;&gt;"",Table15[[#This Row],[Salary/Wages
Feb. 15 - Apr. 26, 2020]]&lt;&gt;"",Table15[[#This Row],[Reduced More Than 25%?]]="Yes"),IF(Table15[[#This Row],[Salary/Wages
Feb. 15 - Apr. 26, 2020]]&gt;=Table15[[#This Row],[Salary/Wages
Feb. 15, 2020]],"No","Yes"),"")</f>
        <v/>
      </c>
      <c r="P291" s="108"/>
      <c r="Q291">
        <f>IF(AND(Table15[[#This Row],[Reduction Occurred 
2/15-4/26?]]&lt;&gt;"No",Table15[[#This Row],[Salary/Wages on Dec. 31, 2020 or End of Covered Period]]&gt;=Table15[[#This Row],[Salary/Wages
Feb. 15, 2020]]),0,ROUND(Table15[[#This Row],[Salary/Wages
Most Recent Quarter]]*0.75,2)-Table15[[#This Row],[Salary/Wages
Covered Period]])</f>
        <v>0</v>
      </c>
    </row>
    <row r="292" spans="1:17" x14ac:dyDescent="0.3">
      <c r="A292" s="60"/>
      <c r="B292" s="32"/>
      <c r="C292" s="87"/>
      <c r="D292" s="103">
        <f>IF(AND(NOT(ISBLANK(Table15[[#This Row],[Employee''s Name]])),NOT(ISBLANK(Table15[[#This Row],[Cash Compensation]]))),IF(CoveredPeriod="","See Question 2",MIN(Table15[[#This Row],[Cash Compensation]],MaxSalary)),0)</f>
        <v>0</v>
      </c>
      <c r="E292" s="31"/>
      <c r="F29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2" s="96" t="str">
        <f>IFERROR(IF(Reduction="Yes",0,IF(Table15[[#This Row],[Employee''s Name]]&lt;&gt;"",IF(Table15[[#This Row],[Reduced More Than 25%?]]="No",0,IF(Table15[[#This Row],[Pay Method]]="Hourly",Q292*Table15[[#This Row],[Avg Hours Worked / Week
Most Recent Quarter]]*Weeks,IF(Table15[[#This Row],[Pay Method]]="Salary",Q292*Weeks/52,"Please Select Pay Method"))),"")),"")</f>
        <v/>
      </c>
      <c r="H292" s="32"/>
      <c r="I292" s="98" t="str">
        <f>IFERROR(IF(Table15[[#This Row],[Pay Method]]="Salary",Table15[[#This Row],[Adjusted Cash Compensation ($100,000 Limit)]]/Weeks*52,IF(Table15[[#This Row],[Pay Method]]="Hourly",Table15[[#This Row],[Adjusted Cash Compensation ($100,000 Limit)]]/Weeks/Table15[[#This Row],[Average Hours
Paid/Week]],"")),"")</f>
        <v/>
      </c>
      <c r="J292" s="98"/>
      <c r="K292" s="34" t="str">
        <f>IFERROR(IF(Table15[[#This Row],[Salary/Wages
Covered Period]]&gt;=100000,"N/A",IF(OR(Table15[[#This Row],[Salary/Wages
Covered Period]]/Table15[[#This Row],[Salary/Wages
Most Recent Quarter]]&gt;=0.75,Table15[[#This Row],[Salary/Wages
Most Recent Quarter]]=0),"No","Yes")),"N/A")</f>
        <v>N/A</v>
      </c>
      <c r="L292" s="83"/>
      <c r="M292" s="106"/>
      <c r="N292" s="106"/>
      <c r="O292" s="34" t="str">
        <f>IF(AND(Table15[[#This Row],[Salary/Wages
Feb. 15, 2020]]&lt;&gt;"",Table15[[#This Row],[Salary/Wages
Feb. 15 - Apr. 26, 2020]]&lt;&gt;"",Table15[[#This Row],[Reduced More Than 25%?]]="Yes"),IF(Table15[[#This Row],[Salary/Wages
Feb. 15 - Apr. 26, 2020]]&gt;=Table15[[#This Row],[Salary/Wages
Feb. 15, 2020]],"No","Yes"),"")</f>
        <v/>
      </c>
      <c r="P292" s="108"/>
      <c r="Q292">
        <f>IF(AND(Table15[[#This Row],[Reduction Occurred 
2/15-4/26?]]&lt;&gt;"No",Table15[[#This Row],[Salary/Wages on Dec. 31, 2020 or End of Covered Period]]&gt;=Table15[[#This Row],[Salary/Wages
Feb. 15, 2020]]),0,ROUND(Table15[[#This Row],[Salary/Wages
Most Recent Quarter]]*0.75,2)-Table15[[#This Row],[Salary/Wages
Covered Period]])</f>
        <v>0</v>
      </c>
    </row>
    <row r="293" spans="1:17" x14ac:dyDescent="0.3">
      <c r="A293" s="60"/>
      <c r="B293" s="32"/>
      <c r="C293" s="87"/>
      <c r="D293" s="103">
        <f>IF(AND(NOT(ISBLANK(Table15[[#This Row],[Employee''s Name]])),NOT(ISBLANK(Table15[[#This Row],[Cash Compensation]]))),IF(CoveredPeriod="","See Question 2",MIN(Table15[[#This Row],[Cash Compensation]],MaxSalary)),0)</f>
        <v>0</v>
      </c>
      <c r="E293" s="31"/>
      <c r="F29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3" s="96" t="str">
        <f>IFERROR(IF(Reduction="Yes",0,IF(Table15[[#This Row],[Employee''s Name]]&lt;&gt;"",IF(Table15[[#This Row],[Reduced More Than 25%?]]="No",0,IF(Table15[[#This Row],[Pay Method]]="Hourly",Q293*Table15[[#This Row],[Avg Hours Worked / Week
Most Recent Quarter]]*Weeks,IF(Table15[[#This Row],[Pay Method]]="Salary",Q293*Weeks/52,"Please Select Pay Method"))),"")),"")</f>
        <v/>
      </c>
      <c r="H293" s="32"/>
      <c r="I293" s="98" t="str">
        <f>IFERROR(IF(Table15[[#This Row],[Pay Method]]="Salary",Table15[[#This Row],[Adjusted Cash Compensation ($100,000 Limit)]]/Weeks*52,IF(Table15[[#This Row],[Pay Method]]="Hourly",Table15[[#This Row],[Adjusted Cash Compensation ($100,000 Limit)]]/Weeks/Table15[[#This Row],[Average Hours
Paid/Week]],"")),"")</f>
        <v/>
      </c>
      <c r="J293" s="98"/>
      <c r="K293" s="34" t="str">
        <f>IFERROR(IF(Table15[[#This Row],[Salary/Wages
Covered Period]]&gt;=100000,"N/A",IF(OR(Table15[[#This Row],[Salary/Wages
Covered Period]]/Table15[[#This Row],[Salary/Wages
Most Recent Quarter]]&gt;=0.75,Table15[[#This Row],[Salary/Wages
Most Recent Quarter]]=0),"No","Yes")),"N/A")</f>
        <v>N/A</v>
      </c>
      <c r="L293" s="83"/>
      <c r="M293" s="106"/>
      <c r="N293" s="106"/>
      <c r="O293" s="34" t="str">
        <f>IF(AND(Table15[[#This Row],[Salary/Wages
Feb. 15, 2020]]&lt;&gt;"",Table15[[#This Row],[Salary/Wages
Feb. 15 - Apr. 26, 2020]]&lt;&gt;"",Table15[[#This Row],[Reduced More Than 25%?]]="Yes"),IF(Table15[[#This Row],[Salary/Wages
Feb. 15 - Apr. 26, 2020]]&gt;=Table15[[#This Row],[Salary/Wages
Feb. 15, 2020]],"No","Yes"),"")</f>
        <v/>
      </c>
      <c r="P293" s="108"/>
      <c r="Q293">
        <f>IF(AND(Table15[[#This Row],[Reduction Occurred 
2/15-4/26?]]&lt;&gt;"No",Table15[[#This Row],[Salary/Wages on Dec. 31, 2020 or End of Covered Period]]&gt;=Table15[[#This Row],[Salary/Wages
Feb. 15, 2020]]),0,ROUND(Table15[[#This Row],[Salary/Wages
Most Recent Quarter]]*0.75,2)-Table15[[#This Row],[Salary/Wages
Covered Period]])</f>
        <v>0</v>
      </c>
    </row>
    <row r="294" spans="1:17" x14ac:dyDescent="0.3">
      <c r="A294" s="60"/>
      <c r="B294" s="32"/>
      <c r="C294" s="87"/>
      <c r="D294" s="103">
        <f>IF(AND(NOT(ISBLANK(Table15[[#This Row],[Employee''s Name]])),NOT(ISBLANK(Table15[[#This Row],[Cash Compensation]]))),IF(CoveredPeriod="","See Question 2",MIN(Table15[[#This Row],[Cash Compensation]],MaxSalary)),0)</f>
        <v>0</v>
      </c>
      <c r="E294" s="31"/>
      <c r="F29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4" s="96" t="str">
        <f>IFERROR(IF(Reduction="Yes",0,IF(Table15[[#This Row],[Employee''s Name]]&lt;&gt;"",IF(Table15[[#This Row],[Reduced More Than 25%?]]="No",0,IF(Table15[[#This Row],[Pay Method]]="Hourly",Q294*Table15[[#This Row],[Avg Hours Worked / Week
Most Recent Quarter]]*Weeks,IF(Table15[[#This Row],[Pay Method]]="Salary",Q294*Weeks/52,"Please Select Pay Method"))),"")),"")</f>
        <v/>
      </c>
      <c r="H294" s="32"/>
      <c r="I294" s="98" t="str">
        <f>IFERROR(IF(Table15[[#This Row],[Pay Method]]="Salary",Table15[[#This Row],[Adjusted Cash Compensation ($100,000 Limit)]]/Weeks*52,IF(Table15[[#This Row],[Pay Method]]="Hourly",Table15[[#This Row],[Adjusted Cash Compensation ($100,000 Limit)]]/Weeks/Table15[[#This Row],[Average Hours
Paid/Week]],"")),"")</f>
        <v/>
      </c>
      <c r="J294" s="98"/>
      <c r="K294" s="34" t="str">
        <f>IFERROR(IF(Table15[[#This Row],[Salary/Wages
Covered Period]]&gt;=100000,"N/A",IF(OR(Table15[[#This Row],[Salary/Wages
Covered Period]]/Table15[[#This Row],[Salary/Wages
Most Recent Quarter]]&gt;=0.75,Table15[[#This Row],[Salary/Wages
Most Recent Quarter]]=0),"No","Yes")),"N/A")</f>
        <v>N/A</v>
      </c>
      <c r="L294" s="83"/>
      <c r="M294" s="106"/>
      <c r="N294" s="106"/>
      <c r="O294" s="34" t="str">
        <f>IF(AND(Table15[[#This Row],[Salary/Wages
Feb. 15, 2020]]&lt;&gt;"",Table15[[#This Row],[Salary/Wages
Feb. 15 - Apr. 26, 2020]]&lt;&gt;"",Table15[[#This Row],[Reduced More Than 25%?]]="Yes"),IF(Table15[[#This Row],[Salary/Wages
Feb. 15 - Apr. 26, 2020]]&gt;=Table15[[#This Row],[Salary/Wages
Feb. 15, 2020]],"No","Yes"),"")</f>
        <v/>
      </c>
      <c r="P294" s="108"/>
      <c r="Q294">
        <f>IF(AND(Table15[[#This Row],[Reduction Occurred 
2/15-4/26?]]&lt;&gt;"No",Table15[[#This Row],[Salary/Wages on Dec. 31, 2020 or End of Covered Period]]&gt;=Table15[[#This Row],[Salary/Wages
Feb. 15, 2020]]),0,ROUND(Table15[[#This Row],[Salary/Wages
Most Recent Quarter]]*0.75,2)-Table15[[#This Row],[Salary/Wages
Covered Period]])</f>
        <v>0</v>
      </c>
    </row>
    <row r="295" spans="1:17" x14ac:dyDescent="0.3">
      <c r="A295" s="60"/>
      <c r="B295" s="32"/>
      <c r="C295" s="87"/>
      <c r="D295" s="103">
        <f>IF(AND(NOT(ISBLANK(Table15[[#This Row],[Employee''s Name]])),NOT(ISBLANK(Table15[[#This Row],[Cash Compensation]]))),IF(CoveredPeriod="","See Question 2",MIN(Table15[[#This Row],[Cash Compensation]],MaxSalary)),0)</f>
        <v>0</v>
      </c>
      <c r="E295" s="31"/>
      <c r="F29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5" s="96" t="str">
        <f>IFERROR(IF(Reduction="Yes",0,IF(Table15[[#This Row],[Employee''s Name]]&lt;&gt;"",IF(Table15[[#This Row],[Reduced More Than 25%?]]="No",0,IF(Table15[[#This Row],[Pay Method]]="Hourly",Q295*Table15[[#This Row],[Avg Hours Worked / Week
Most Recent Quarter]]*Weeks,IF(Table15[[#This Row],[Pay Method]]="Salary",Q295*Weeks/52,"Please Select Pay Method"))),"")),"")</f>
        <v/>
      </c>
      <c r="H295" s="32"/>
      <c r="I295" s="98" t="str">
        <f>IFERROR(IF(Table15[[#This Row],[Pay Method]]="Salary",Table15[[#This Row],[Adjusted Cash Compensation ($100,000 Limit)]]/Weeks*52,IF(Table15[[#This Row],[Pay Method]]="Hourly",Table15[[#This Row],[Adjusted Cash Compensation ($100,000 Limit)]]/Weeks/Table15[[#This Row],[Average Hours
Paid/Week]],"")),"")</f>
        <v/>
      </c>
      <c r="J295" s="98"/>
      <c r="K295" s="34" t="str">
        <f>IFERROR(IF(Table15[[#This Row],[Salary/Wages
Covered Period]]&gt;=100000,"N/A",IF(OR(Table15[[#This Row],[Salary/Wages
Covered Period]]/Table15[[#This Row],[Salary/Wages
Most Recent Quarter]]&gt;=0.75,Table15[[#This Row],[Salary/Wages
Most Recent Quarter]]=0),"No","Yes")),"N/A")</f>
        <v>N/A</v>
      </c>
      <c r="L295" s="83"/>
      <c r="M295" s="106"/>
      <c r="N295" s="106"/>
      <c r="O295" s="34" t="str">
        <f>IF(AND(Table15[[#This Row],[Salary/Wages
Feb. 15, 2020]]&lt;&gt;"",Table15[[#This Row],[Salary/Wages
Feb. 15 - Apr. 26, 2020]]&lt;&gt;"",Table15[[#This Row],[Reduced More Than 25%?]]="Yes"),IF(Table15[[#This Row],[Salary/Wages
Feb. 15 - Apr. 26, 2020]]&gt;=Table15[[#This Row],[Salary/Wages
Feb. 15, 2020]],"No","Yes"),"")</f>
        <v/>
      </c>
      <c r="P295" s="108"/>
      <c r="Q295">
        <f>IF(AND(Table15[[#This Row],[Reduction Occurred 
2/15-4/26?]]&lt;&gt;"No",Table15[[#This Row],[Salary/Wages on Dec. 31, 2020 or End of Covered Period]]&gt;=Table15[[#This Row],[Salary/Wages
Feb. 15, 2020]]),0,ROUND(Table15[[#This Row],[Salary/Wages
Most Recent Quarter]]*0.75,2)-Table15[[#This Row],[Salary/Wages
Covered Period]])</f>
        <v>0</v>
      </c>
    </row>
    <row r="296" spans="1:17" x14ac:dyDescent="0.3">
      <c r="A296" s="60"/>
      <c r="B296" s="32"/>
      <c r="C296" s="87"/>
      <c r="D296" s="103">
        <f>IF(AND(NOT(ISBLANK(Table15[[#This Row],[Employee''s Name]])),NOT(ISBLANK(Table15[[#This Row],[Cash Compensation]]))),IF(CoveredPeriod="","See Question 2",MIN(Table15[[#This Row],[Cash Compensation]],MaxSalary)),0)</f>
        <v>0</v>
      </c>
      <c r="E296" s="31"/>
      <c r="F29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6" s="96" t="str">
        <f>IFERROR(IF(Reduction="Yes",0,IF(Table15[[#This Row],[Employee''s Name]]&lt;&gt;"",IF(Table15[[#This Row],[Reduced More Than 25%?]]="No",0,IF(Table15[[#This Row],[Pay Method]]="Hourly",Q296*Table15[[#This Row],[Avg Hours Worked / Week
Most Recent Quarter]]*Weeks,IF(Table15[[#This Row],[Pay Method]]="Salary",Q296*Weeks/52,"Please Select Pay Method"))),"")),"")</f>
        <v/>
      </c>
      <c r="H296" s="32"/>
      <c r="I296" s="98" t="str">
        <f>IFERROR(IF(Table15[[#This Row],[Pay Method]]="Salary",Table15[[#This Row],[Adjusted Cash Compensation ($100,000 Limit)]]/Weeks*52,IF(Table15[[#This Row],[Pay Method]]="Hourly",Table15[[#This Row],[Adjusted Cash Compensation ($100,000 Limit)]]/Weeks/Table15[[#This Row],[Average Hours
Paid/Week]],"")),"")</f>
        <v/>
      </c>
      <c r="J296" s="98"/>
      <c r="K296" s="34" t="str">
        <f>IFERROR(IF(Table15[[#This Row],[Salary/Wages
Covered Period]]&gt;=100000,"N/A",IF(OR(Table15[[#This Row],[Salary/Wages
Covered Period]]/Table15[[#This Row],[Salary/Wages
Most Recent Quarter]]&gt;=0.75,Table15[[#This Row],[Salary/Wages
Most Recent Quarter]]=0),"No","Yes")),"N/A")</f>
        <v>N/A</v>
      </c>
      <c r="L296" s="83"/>
      <c r="M296" s="106"/>
      <c r="N296" s="106"/>
      <c r="O296" s="34" t="str">
        <f>IF(AND(Table15[[#This Row],[Salary/Wages
Feb. 15, 2020]]&lt;&gt;"",Table15[[#This Row],[Salary/Wages
Feb. 15 - Apr. 26, 2020]]&lt;&gt;"",Table15[[#This Row],[Reduced More Than 25%?]]="Yes"),IF(Table15[[#This Row],[Salary/Wages
Feb. 15 - Apr. 26, 2020]]&gt;=Table15[[#This Row],[Salary/Wages
Feb. 15, 2020]],"No","Yes"),"")</f>
        <v/>
      </c>
      <c r="P296" s="108"/>
      <c r="Q296">
        <f>IF(AND(Table15[[#This Row],[Reduction Occurred 
2/15-4/26?]]&lt;&gt;"No",Table15[[#This Row],[Salary/Wages on Dec. 31, 2020 or End of Covered Period]]&gt;=Table15[[#This Row],[Salary/Wages
Feb. 15, 2020]]),0,ROUND(Table15[[#This Row],[Salary/Wages
Most Recent Quarter]]*0.75,2)-Table15[[#This Row],[Salary/Wages
Covered Period]])</f>
        <v>0</v>
      </c>
    </row>
    <row r="297" spans="1:17" x14ac:dyDescent="0.3">
      <c r="A297" s="60"/>
      <c r="B297" s="32"/>
      <c r="C297" s="87"/>
      <c r="D297" s="103">
        <f>IF(AND(NOT(ISBLANK(Table15[[#This Row],[Employee''s Name]])),NOT(ISBLANK(Table15[[#This Row],[Cash Compensation]]))),IF(CoveredPeriod="","See Question 2",MIN(Table15[[#This Row],[Cash Compensation]],MaxSalary)),0)</f>
        <v>0</v>
      </c>
      <c r="E297" s="31"/>
      <c r="F29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7" s="96" t="str">
        <f>IFERROR(IF(Reduction="Yes",0,IF(Table15[[#This Row],[Employee''s Name]]&lt;&gt;"",IF(Table15[[#This Row],[Reduced More Than 25%?]]="No",0,IF(Table15[[#This Row],[Pay Method]]="Hourly",Q297*Table15[[#This Row],[Avg Hours Worked / Week
Most Recent Quarter]]*Weeks,IF(Table15[[#This Row],[Pay Method]]="Salary",Q297*Weeks/52,"Please Select Pay Method"))),"")),"")</f>
        <v/>
      </c>
      <c r="H297" s="32"/>
      <c r="I297" s="98" t="str">
        <f>IFERROR(IF(Table15[[#This Row],[Pay Method]]="Salary",Table15[[#This Row],[Adjusted Cash Compensation ($100,000 Limit)]]/Weeks*52,IF(Table15[[#This Row],[Pay Method]]="Hourly",Table15[[#This Row],[Adjusted Cash Compensation ($100,000 Limit)]]/Weeks/Table15[[#This Row],[Average Hours
Paid/Week]],"")),"")</f>
        <v/>
      </c>
      <c r="J297" s="98"/>
      <c r="K297" s="34" t="str">
        <f>IFERROR(IF(Table15[[#This Row],[Salary/Wages
Covered Period]]&gt;=100000,"N/A",IF(OR(Table15[[#This Row],[Salary/Wages
Covered Period]]/Table15[[#This Row],[Salary/Wages
Most Recent Quarter]]&gt;=0.75,Table15[[#This Row],[Salary/Wages
Most Recent Quarter]]=0),"No","Yes")),"N/A")</f>
        <v>N/A</v>
      </c>
      <c r="L297" s="83"/>
      <c r="M297" s="106"/>
      <c r="N297" s="106"/>
      <c r="O297" s="34" t="str">
        <f>IF(AND(Table15[[#This Row],[Salary/Wages
Feb. 15, 2020]]&lt;&gt;"",Table15[[#This Row],[Salary/Wages
Feb. 15 - Apr. 26, 2020]]&lt;&gt;"",Table15[[#This Row],[Reduced More Than 25%?]]="Yes"),IF(Table15[[#This Row],[Salary/Wages
Feb. 15 - Apr. 26, 2020]]&gt;=Table15[[#This Row],[Salary/Wages
Feb. 15, 2020]],"No","Yes"),"")</f>
        <v/>
      </c>
      <c r="P297" s="108"/>
      <c r="Q297">
        <f>IF(AND(Table15[[#This Row],[Reduction Occurred 
2/15-4/26?]]&lt;&gt;"No",Table15[[#This Row],[Salary/Wages on Dec. 31, 2020 or End of Covered Period]]&gt;=Table15[[#This Row],[Salary/Wages
Feb. 15, 2020]]),0,ROUND(Table15[[#This Row],[Salary/Wages
Most Recent Quarter]]*0.75,2)-Table15[[#This Row],[Salary/Wages
Covered Period]])</f>
        <v>0</v>
      </c>
    </row>
    <row r="298" spans="1:17" x14ac:dyDescent="0.3">
      <c r="A298" s="60"/>
      <c r="B298" s="32"/>
      <c r="C298" s="87"/>
      <c r="D298" s="103">
        <f>IF(AND(NOT(ISBLANK(Table15[[#This Row],[Employee''s Name]])),NOT(ISBLANK(Table15[[#This Row],[Cash Compensation]]))),IF(CoveredPeriod="","See Question 2",MIN(Table15[[#This Row],[Cash Compensation]],MaxSalary)),0)</f>
        <v>0</v>
      </c>
      <c r="E298" s="31"/>
      <c r="F29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8" s="96" t="str">
        <f>IFERROR(IF(Reduction="Yes",0,IF(Table15[[#This Row],[Employee''s Name]]&lt;&gt;"",IF(Table15[[#This Row],[Reduced More Than 25%?]]="No",0,IF(Table15[[#This Row],[Pay Method]]="Hourly",Q298*Table15[[#This Row],[Avg Hours Worked / Week
Most Recent Quarter]]*Weeks,IF(Table15[[#This Row],[Pay Method]]="Salary",Q298*Weeks/52,"Please Select Pay Method"))),"")),"")</f>
        <v/>
      </c>
      <c r="H298" s="32"/>
      <c r="I298" s="98" t="str">
        <f>IFERROR(IF(Table15[[#This Row],[Pay Method]]="Salary",Table15[[#This Row],[Adjusted Cash Compensation ($100,000 Limit)]]/Weeks*52,IF(Table15[[#This Row],[Pay Method]]="Hourly",Table15[[#This Row],[Adjusted Cash Compensation ($100,000 Limit)]]/Weeks/Table15[[#This Row],[Average Hours
Paid/Week]],"")),"")</f>
        <v/>
      </c>
      <c r="J298" s="98"/>
      <c r="K298" s="34" t="str">
        <f>IFERROR(IF(Table15[[#This Row],[Salary/Wages
Covered Period]]&gt;=100000,"N/A",IF(OR(Table15[[#This Row],[Salary/Wages
Covered Period]]/Table15[[#This Row],[Salary/Wages
Most Recent Quarter]]&gt;=0.75,Table15[[#This Row],[Salary/Wages
Most Recent Quarter]]=0),"No","Yes")),"N/A")</f>
        <v>N/A</v>
      </c>
      <c r="L298" s="83"/>
      <c r="M298" s="106"/>
      <c r="N298" s="106"/>
      <c r="O298" s="34" t="str">
        <f>IF(AND(Table15[[#This Row],[Salary/Wages
Feb. 15, 2020]]&lt;&gt;"",Table15[[#This Row],[Salary/Wages
Feb. 15 - Apr. 26, 2020]]&lt;&gt;"",Table15[[#This Row],[Reduced More Than 25%?]]="Yes"),IF(Table15[[#This Row],[Salary/Wages
Feb. 15 - Apr. 26, 2020]]&gt;=Table15[[#This Row],[Salary/Wages
Feb. 15, 2020]],"No","Yes"),"")</f>
        <v/>
      </c>
      <c r="P298" s="108"/>
      <c r="Q298">
        <f>IF(AND(Table15[[#This Row],[Reduction Occurred 
2/15-4/26?]]&lt;&gt;"No",Table15[[#This Row],[Salary/Wages on Dec. 31, 2020 or End of Covered Period]]&gt;=Table15[[#This Row],[Salary/Wages
Feb. 15, 2020]]),0,ROUND(Table15[[#This Row],[Salary/Wages
Most Recent Quarter]]*0.75,2)-Table15[[#This Row],[Salary/Wages
Covered Period]])</f>
        <v>0</v>
      </c>
    </row>
    <row r="299" spans="1:17" x14ac:dyDescent="0.3">
      <c r="A299" s="60"/>
      <c r="B299" s="32"/>
      <c r="C299" s="87"/>
      <c r="D299" s="103">
        <f>IF(AND(NOT(ISBLANK(Table15[[#This Row],[Employee''s Name]])),NOT(ISBLANK(Table15[[#This Row],[Cash Compensation]]))),IF(CoveredPeriod="","See Question 2",MIN(Table15[[#This Row],[Cash Compensation]],MaxSalary)),0)</f>
        <v>0</v>
      </c>
      <c r="E299" s="31"/>
      <c r="F29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299" s="96" t="str">
        <f>IFERROR(IF(Reduction="Yes",0,IF(Table15[[#This Row],[Employee''s Name]]&lt;&gt;"",IF(Table15[[#This Row],[Reduced More Than 25%?]]="No",0,IF(Table15[[#This Row],[Pay Method]]="Hourly",Q299*Table15[[#This Row],[Avg Hours Worked / Week
Most Recent Quarter]]*Weeks,IF(Table15[[#This Row],[Pay Method]]="Salary",Q299*Weeks/52,"Please Select Pay Method"))),"")),"")</f>
        <v/>
      </c>
      <c r="H299" s="32"/>
      <c r="I299" s="98" t="str">
        <f>IFERROR(IF(Table15[[#This Row],[Pay Method]]="Salary",Table15[[#This Row],[Adjusted Cash Compensation ($100,000 Limit)]]/Weeks*52,IF(Table15[[#This Row],[Pay Method]]="Hourly",Table15[[#This Row],[Adjusted Cash Compensation ($100,000 Limit)]]/Weeks/Table15[[#This Row],[Average Hours
Paid/Week]],"")),"")</f>
        <v/>
      </c>
      <c r="J299" s="98"/>
      <c r="K299" s="34" t="str">
        <f>IFERROR(IF(Table15[[#This Row],[Salary/Wages
Covered Period]]&gt;=100000,"N/A",IF(OR(Table15[[#This Row],[Salary/Wages
Covered Period]]/Table15[[#This Row],[Salary/Wages
Most Recent Quarter]]&gt;=0.75,Table15[[#This Row],[Salary/Wages
Most Recent Quarter]]=0),"No","Yes")),"N/A")</f>
        <v>N/A</v>
      </c>
      <c r="L299" s="83"/>
      <c r="M299" s="106"/>
      <c r="N299" s="106"/>
      <c r="O299" s="34" t="str">
        <f>IF(AND(Table15[[#This Row],[Salary/Wages
Feb. 15, 2020]]&lt;&gt;"",Table15[[#This Row],[Salary/Wages
Feb. 15 - Apr. 26, 2020]]&lt;&gt;"",Table15[[#This Row],[Reduced More Than 25%?]]="Yes"),IF(Table15[[#This Row],[Salary/Wages
Feb. 15 - Apr. 26, 2020]]&gt;=Table15[[#This Row],[Salary/Wages
Feb. 15, 2020]],"No","Yes"),"")</f>
        <v/>
      </c>
      <c r="P299" s="108"/>
      <c r="Q299">
        <f>IF(AND(Table15[[#This Row],[Reduction Occurred 
2/15-4/26?]]&lt;&gt;"No",Table15[[#This Row],[Salary/Wages on Dec. 31, 2020 or End of Covered Period]]&gt;=Table15[[#This Row],[Salary/Wages
Feb. 15, 2020]]),0,ROUND(Table15[[#This Row],[Salary/Wages
Most Recent Quarter]]*0.75,2)-Table15[[#This Row],[Salary/Wages
Covered Period]])</f>
        <v>0</v>
      </c>
    </row>
    <row r="300" spans="1:17" x14ac:dyDescent="0.3">
      <c r="A300" s="60"/>
      <c r="B300" s="32"/>
      <c r="C300" s="87"/>
      <c r="D300" s="103">
        <f>IF(AND(NOT(ISBLANK(Table15[[#This Row],[Employee''s Name]])),NOT(ISBLANK(Table15[[#This Row],[Cash Compensation]]))),IF(CoveredPeriod="","See Question 2",MIN(Table15[[#This Row],[Cash Compensation]],MaxSalary)),0)</f>
        <v>0</v>
      </c>
      <c r="E300" s="31"/>
      <c r="F30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0" s="96" t="str">
        <f>IFERROR(IF(Reduction="Yes",0,IF(Table15[[#This Row],[Employee''s Name]]&lt;&gt;"",IF(Table15[[#This Row],[Reduced More Than 25%?]]="No",0,IF(Table15[[#This Row],[Pay Method]]="Hourly",Q300*Table15[[#This Row],[Avg Hours Worked / Week
Most Recent Quarter]]*Weeks,IF(Table15[[#This Row],[Pay Method]]="Salary",Q300*Weeks/52,"Please Select Pay Method"))),"")),"")</f>
        <v/>
      </c>
      <c r="H300" s="32"/>
      <c r="I300" s="98" t="str">
        <f>IFERROR(IF(Table15[[#This Row],[Pay Method]]="Salary",Table15[[#This Row],[Adjusted Cash Compensation ($100,000 Limit)]]/Weeks*52,IF(Table15[[#This Row],[Pay Method]]="Hourly",Table15[[#This Row],[Adjusted Cash Compensation ($100,000 Limit)]]/Weeks/Table15[[#This Row],[Average Hours
Paid/Week]],"")),"")</f>
        <v/>
      </c>
      <c r="J300" s="98"/>
      <c r="K300" s="34" t="str">
        <f>IFERROR(IF(Table15[[#This Row],[Salary/Wages
Covered Period]]&gt;=100000,"N/A",IF(OR(Table15[[#This Row],[Salary/Wages
Covered Period]]/Table15[[#This Row],[Salary/Wages
Most Recent Quarter]]&gt;=0.75,Table15[[#This Row],[Salary/Wages
Most Recent Quarter]]=0),"No","Yes")),"N/A")</f>
        <v>N/A</v>
      </c>
      <c r="L300" s="83"/>
      <c r="M300" s="106"/>
      <c r="N300" s="106"/>
      <c r="O300" s="34" t="str">
        <f>IF(AND(Table15[[#This Row],[Salary/Wages
Feb. 15, 2020]]&lt;&gt;"",Table15[[#This Row],[Salary/Wages
Feb. 15 - Apr. 26, 2020]]&lt;&gt;"",Table15[[#This Row],[Reduced More Than 25%?]]="Yes"),IF(Table15[[#This Row],[Salary/Wages
Feb. 15 - Apr. 26, 2020]]&gt;=Table15[[#This Row],[Salary/Wages
Feb. 15, 2020]],"No","Yes"),"")</f>
        <v/>
      </c>
      <c r="P300" s="108"/>
      <c r="Q300">
        <f>IF(AND(Table15[[#This Row],[Reduction Occurred 
2/15-4/26?]]&lt;&gt;"No",Table15[[#This Row],[Salary/Wages on Dec. 31, 2020 or End of Covered Period]]&gt;=Table15[[#This Row],[Salary/Wages
Feb. 15, 2020]]),0,ROUND(Table15[[#This Row],[Salary/Wages
Most Recent Quarter]]*0.75,2)-Table15[[#This Row],[Salary/Wages
Covered Period]])</f>
        <v>0</v>
      </c>
    </row>
    <row r="301" spans="1:17" x14ac:dyDescent="0.3">
      <c r="A301" s="60"/>
      <c r="B301" s="32"/>
      <c r="C301" s="87"/>
      <c r="D301" s="103">
        <f>IF(AND(NOT(ISBLANK(Table15[[#This Row],[Employee''s Name]])),NOT(ISBLANK(Table15[[#This Row],[Cash Compensation]]))),IF(CoveredPeriod="","See Question 2",MIN(Table15[[#This Row],[Cash Compensation]],MaxSalary)),0)</f>
        <v>0</v>
      </c>
      <c r="E301" s="31"/>
      <c r="F30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1" s="96" t="str">
        <f>IFERROR(IF(Reduction="Yes",0,IF(Table15[[#This Row],[Employee''s Name]]&lt;&gt;"",IF(Table15[[#This Row],[Reduced More Than 25%?]]="No",0,IF(Table15[[#This Row],[Pay Method]]="Hourly",Q301*Table15[[#This Row],[Avg Hours Worked / Week
Most Recent Quarter]]*Weeks,IF(Table15[[#This Row],[Pay Method]]="Salary",Q301*Weeks/52,"Please Select Pay Method"))),"")),"")</f>
        <v/>
      </c>
      <c r="H301" s="32"/>
      <c r="I301" s="98" t="str">
        <f>IFERROR(IF(Table15[[#This Row],[Pay Method]]="Salary",Table15[[#This Row],[Adjusted Cash Compensation ($100,000 Limit)]]/Weeks*52,IF(Table15[[#This Row],[Pay Method]]="Hourly",Table15[[#This Row],[Adjusted Cash Compensation ($100,000 Limit)]]/Weeks/Table15[[#This Row],[Average Hours
Paid/Week]],"")),"")</f>
        <v/>
      </c>
      <c r="J301" s="98"/>
      <c r="K301" s="34" t="str">
        <f>IFERROR(IF(Table15[[#This Row],[Salary/Wages
Covered Period]]&gt;=100000,"N/A",IF(OR(Table15[[#This Row],[Salary/Wages
Covered Period]]/Table15[[#This Row],[Salary/Wages
Most Recent Quarter]]&gt;=0.75,Table15[[#This Row],[Salary/Wages
Most Recent Quarter]]=0),"No","Yes")),"N/A")</f>
        <v>N/A</v>
      </c>
      <c r="L301" s="83"/>
      <c r="M301" s="106"/>
      <c r="N301" s="106"/>
      <c r="O301" s="34" t="str">
        <f>IF(AND(Table15[[#This Row],[Salary/Wages
Feb. 15, 2020]]&lt;&gt;"",Table15[[#This Row],[Salary/Wages
Feb. 15 - Apr. 26, 2020]]&lt;&gt;"",Table15[[#This Row],[Reduced More Than 25%?]]="Yes"),IF(Table15[[#This Row],[Salary/Wages
Feb. 15 - Apr. 26, 2020]]&gt;=Table15[[#This Row],[Salary/Wages
Feb. 15, 2020]],"No","Yes"),"")</f>
        <v/>
      </c>
      <c r="P301" s="108"/>
      <c r="Q301">
        <f>IF(AND(Table15[[#This Row],[Reduction Occurred 
2/15-4/26?]]&lt;&gt;"No",Table15[[#This Row],[Salary/Wages on Dec. 31, 2020 or End of Covered Period]]&gt;=Table15[[#This Row],[Salary/Wages
Feb. 15, 2020]]),0,ROUND(Table15[[#This Row],[Salary/Wages
Most Recent Quarter]]*0.75,2)-Table15[[#This Row],[Salary/Wages
Covered Period]])</f>
        <v>0</v>
      </c>
    </row>
    <row r="302" spans="1:17" x14ac:dyDescent="0.3">
      <c r="A302" s="60"/>
      <c r="B302" s="32"/>
      <c r="C302" s="87"/>
      <c r="D302" s="103">
        <f>IF(AND(NOT(ISBLANK(Table15[[#This Row],[Employee''s Name]])),NOT(ISBLANK(Table15[[#This Row],[Cash Compensation]]))),IF(CoveredPeriod="","See Question 2",MIN(Table15[[#This Row],[Cash Compensation]],MaxSalary)),0)</f>
        <v>0</v>
      </c>
      <c r="E302" s="31"/>
      <c r="F30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2" s="96" t="str">
        <f>IFERROR(IF(Reduction="Yes",0,IF(Table15[[#This Row],[Employee''s Name]]&lt;&gt;"",IF(Table15[[#This Row],[Reduced More Than 25%?]]="No",0,IF(Table15[[#This Row],[Pay Method]]="Hourly",Q302*Table15[[#This Row],[Avg Hours Worked / Week
Most Recent Quarter]]*Weeks,IF(Table15[[#This Row],[Pay Method]]="Salary",Q302*Weeks/52,"Please Select Pay Method"))),"")),"")</f>
        <v/>
      </c>
      <c r="H302" s="32"/>
      <c r="I302" s="98" t="str">
        <f>IFERROR(IF(Table15[[#This Row],[Pay Method]]="Salary",Table15[[#This Row],[Adjusted Cash Compensation ($100,000 Limit)]]/Weeks*52,IF(Table15[[#This Row],[Pay Method]]="Hourly",Table15[[#This Row],[Adjusted Cash Compensation ($100,000 Limit)]]/Weeks/Table15[[#This Row],[Average Hours
Paid/Week]],"")),"")</f>
        <v/>
      </c>
      <c r="J302" s="98"/>
      <c r="K302" s="34" t="str">
        <f>IFERROR(IF(Table15[[#This Row],[Salary/Wages
Covered Period]]&gt;=100000,"N/A",IF(OR(Table15[[#This Row],[Salary/Wages
Covered Period]]/Table15[[#This Row],[Salary/Wages
Most Recent Quarter]]&gt;=0.75,Table15[[#This Row],[Salary/Wages
Most Recent Quarter]]=0),"No","Yes")),"N/A")</f>
        <v>N/A</v>
      </c>
      <c r="L302" s="83"/>
      <c r="M302" s="106"/>
      <c r="N302" s="106"/>
      <c r="O302" s="34" t="str">
        <f>IF(AND(Table15[[#This Row],[Salary/Wages
Feb. 15, 2020]]&lt;&gt;"",Table15[[#This Row],[Salary/Wages
Feb. 15 - Apr. 26, 2020]]&lt;&gt;"",Table15[[#This Row],[Reduced More Than 25%?]]="Yes"),IF(Table15[[#This Row],[Salary/Wages
Feb. 15 - Apr. 26, 2020]]&gt;=Table15[[#This Row],[Salary/Wages
Feb. 15, 2020]],"No","Yes"),"")</f>
        <v/>
      </c>
      <c r="P302" s="108"/>
      <c r="Q302">
        <f>IF(AND(Table15[[#This Row],[Reduction Occurred 
2/15-4/26?]]&lt;&gt;"No",Table15[[#This Row],[Salary/Wages on Dec. 31, 2020 or End of Covered Period]]&gt;=Table15[[#This Row],[Salary/Wages
Feb. 15, 2020]]),0,ROUND(Table15[[#This Row],[Salary/Wages
Most Recent Quarter]]*0.75,2)-Table15[[#This Row],[Salary/Wages
Covered Period]])</f>
        <v>0</v>
      </c>
    </row>
    <row r="303" spans="1:17" x14ac:dyDescent="0.3">
      <c r="A303" s="60"/>
      <c r="B303" s="32"/>
      <c r="C303" s="87"/>
      <c r="D303" s="103">
        <f>IF(AND(NOT(ISBLANK(Table15[[#This Row],[Employee''s Name]])),NOT(ISBLANK(Table15[[#This Row],[Cash Compensation]]))),IF(CoveredPeriod="","See Question 2",MIN(Table15[[#This Row],[Cash Compensation]],MaxSalary)),0)</f>
        <v>0</v>
      </c>
      <c r="E303" s="31"/>
      <c r="F30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3" s="96" t="str">
        <f>IFERROR(IF(Reduction="Yes",0,IF(Table15[[#This Row],[Employee''s Name]]&lt;&gt;"",IF(Table15[[#This Row],[Reduced More Than 25%?]]="No",0,IF(Table15[[#This Row],[Pay Method]]="Hourly",Q303*Table15[[#This Row],[Avg Hours Worked / Week
Most Recent Quarter]]*Weeks,IF(Table15[[#This Row],[Pay Method]]="Salary",Q303*Weeks/52,"Please Select Pay Method"))),"")),"")</f>
        <v/>
      </c>
      <c r="H303" s="32"/>
      <c r="I303" s="98" t="str">
        <f>IFERROR(IF(Table15[[#This Row],[Pay Method]]="Salary",Table15[[#This Row],[Adjusted Cash Compensation ($100,000 Limit)]]/Weeks*52,IF(Table15[[#This Row],[Pay Method]]="Hourly",Table15[[#This Row],[Adjusted Cash Compensation ($100,000 Limit)]]/Weeks/Table15[[#This Row],[Average Hours
Paid/Week]],"")),"")</f>
        <v/>
      </c>
      <c r="J303" s="98"/>
      <c r="K303" s="34" t="str">
        <f>IFERROR(IF(Table15[[#This Row],[Salary/Wages
Covered Period]]&gt;=100000,"N/A",IF(OR(Table15[[#This Row],[Salary/Wages
Covered Period]]/Table15[[#This Row],[Salary/Wages
Most Recent Quarter]]&gt;=0.75,Table15[[#This Row],[Salary/Wages
Most Recent Quarter]]=0),"No","Yes")),"N/A")</f>
        <v>N/A</v>
      </c>
      <c r="L303" s="83"/>
      <c r="M303" s="106"/>
      <c r="N303" s="106"/>
      <c r="O303" s="34" t="str">
        <f>IF(AND(Table15[[#This Row],[Salary/Wages
Feb. 15, 2020]]&lt;&gt;"",Table15[[#This Row],[Salary/Wages
Feb. 15 - Apr. 26, 2020]]&lt;&gt;"",Table15[[#This Row],[Reduced More Than 25%?]]="Yes"),IF(Table15[[#This Row],[Salary/Wages
Feb. 15 - Apr. 26, 2020]]&gt;=Table15[[#This Row],[Salary/Wages
Feb. 15, 2020]],"No","Yes"),"")</f>
        <v/>
      </c>
      <c r="P303" s="108"/>
      <c r="Q303">
        <f>IF(AND(Table15[[#This Row],[Reduction Occurred 
2/15-4/26?]]&lt;&gt;"No",Table15[[#This Row],[Salary/Wages on Dec. 31, 2020 or End of Covered Period]]&gt;=Table15[[#This Row],[Salary/Wages
Feb. 15, 2020]]),0,ROUND(Table15[[#This Row],[Salary/Wages
Most Recent Quarter]]*0.75,2)-Table15[[#This Row],[Salary/Wages
Covered Period]])</f>
        <v>0</v>
      </c>
    </row>
    <row r="304" spans="1:17" x14ac:dyDescent="0.3">
      <c r="A304" s="60"/>
      <c r="B304" s="32"/>
      <c r="C304" s="87"/>
      <c r="D304" s="103">
        <f>IF(AND(NOT(ISBLANK(Table15[[#This Row],[Employee''s Name]])),NOT(ISBLANK(Table15[[#This Row],[Cash Compensation]]))),IF(CoveredPeriod="","See Question 2",MIN(Table15[[#This Row],[Cash Compensation]],MaxSalary)),0)</f>
        <v>0</v>
      </c>
      <c r="E304" s="31"/>
      <c r="F30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4" s="96" t="str">
        <f>IFERROR(IF(Reduction="Yes",0,IF(Table15[[#This Row],[Employee''s Name]]&lt;&gt;"",IF(Table15[[#This Row],[Reduced More Than 25%?]]="No",0,IF(Table15[[#This Row],[Pay Method]]="Hourly",Q304*Table15[[#This Row],[Avg Hours Worked / Week
Most Recent Quarter]]*Weeks,IF(Table15[[#This Row],[Pay Method]]="Salary",Q304*Weeks/52,"Please Select Pay Method"))),"")),"")</f>
        <v/>
      </c>
      <c r="H304" s="32"/>
      <c r="I304" s="98" t="str">
        <f>IFERROR(IF(Table15[[#This Row],[Pay Method]]="Salary",Table15[[#This Row],[Adjusted Cash Compensation ($100,000 Limit)]]/Weeks*52,IF(Table15[[#This Row],[Pay Method]]="Hourly",Table15[[#This Row],[Adjusted Cash Compensation ($100,000 Limit)]]/Weeks/Table15[[#This Row],[Average Hours
Paid/Week]],"")),"")</f>
        <v/>
      </c>
      <c r="J304" s="98"/>
      <c r="K304" s="34" t="str">
        <f>IFERROR(IF(Table15[[#This Row],[Salary/Wages
Covered Period]]&gt;=100000,"N/A",IF(OR(Table15[[#This Row],[Salary/Wages
Covered Period]]/Table15[[#This Row],[Salary/Wages
Most Recent Quarter]]&gt;=0.75,Table15[[#This Row],[Salary/Wages
Most Recent Quarter]]=0),"No","Yes")),"N/A")</f>
        <v>N/A</v>
      </c>
      <c r="L304" s="83"/>
      <c r="M304" s="106"/>
      <c r="N304" s="106"/>
      <c r="O304" s="34" t="str">
        <f>IF(AND(Table15[[#This Row],[Salary/Wages
Feb. 15, 2020]]&lt;&gt;"",Table15[[#This Row],[Salary/Wages
Feb. 15 - Apr. 26, 2020]]&lt;&gt;"",Table15[[#This Row],[Reduced More Than 25%?]]="Yes"),IF(Table15[[#This Row],[Salary/Wages
Feb. 15 - Apr. 26, 2020]]&gt;=Table15[[#This Row],[Salary/Wages
Feb. 15, 2020]],"No","Yes"),"")</f>
        <v/>
      </c>
      <c r="P304" s="108"/>
      <c r="Q304">
        <f>IF(AND(Table15[[#This Row],[Reduction Occurred 
2/15-4/26?]]&lt;&gt;"No",Table15[[#This Row],[Salary/Wages on Dec. 31, 2020 or End of Covered Period]]&gt;=Table15[[#This Row],[Salary/Wages
Feb. 15, 2020]]),0,ROUND(Table15[[#This Row],[Salary/Wages
Most Recent Quarter]]*0.75,2)-Table15[[#This Row],[Salary/Wages
Covered Period]])</f>
        <v>0</v>
      </c>
    </row>
    <row r="305" spans="1:17" x14ac:dyDescent="0.3">
      <c r="A305" s="60"/>
      <c r="B305" s="32"/>
      <c r="C305" s="87"/>
      <c r="D305" s="103">
        <f>IF(AND(NOT(ISBLANK(Table15[[#This Row],[Employee''s Name]])),NOT(ISBLANK(Table15[[#This Row],[Cash Compensation]]))),IF(CoveredPeriod="","See Question 2",MIN(Table15[[#This Row],[Cash Compensation]],MaxSalary)),0)</f>
        <v>0</v>
      </c>
      <c r="E305" s="31"/>
      <c r="F30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5" s="96" t="str">
        <f>IFERROR(IF(Reduction="Yes",0,IF(Table15[[#This Row],[Employee''s Name]]&lt;&gt;"",IF(Table15[[#This Row],[Reduced More Than 25%?]]="No",0,IF(Table15[[#This Row],[Pay Method]]="Hourly",Q305*Table15[[#This Row],[Avg Hours Worked / Week
Most Recent Quarter]]*Weeks,IF(Table15[[#This Row],[Pay Method]]="Salary",Q305*Weeks/52,"Please Select Pay Method"))),"")),"")</f>
        <v/>
      </c>
      <c r="H305" s="32"/>
      <c r="I305" s="98" t="str">
        <f>IFERROR(IF(Table15[[#This Row],[Pay Method]]="Salary",Table15[[#This Row],[Adjusted Cash Compensation ($100,000 Limit)]]/Weeks*52,IF(Table15[[#This Row],[Pay Method]]="Hourly",Table15[[#This Row],[Adjusted Cash Compensation ($100,000 Limit)]]/Weeks/Table15[[#This Row],[Average Hours
Paid/Week]],"")),"")</f>
        <v/>
      </c>
      <c r="J305" s="98"/>
      <c r="K305" s="34" t="str">
        <f>IFERROR(IF(Table15[[#This Row],[Salary/Wages
Covered Period]]&gt;=100000,"N/A",IF(OR(Table15[[#This Row],[Salary/Wages
Covered Period]]/Table15[[#This Row],[Salary/Wages
Most Recent Quarter]]&gt;=0.75,Table15[[#This Row],[Salary/Wages
Most Recent Quarter]]=0),"No","Yes")),"N/A")</f>
        <v>N/A</v>
      </c>
      <c r="L305" s="83"/>
      <c r="M305" s="106"/>
      <c r="N305" s="106"/>
      <c r="O305" s="34" t="str">
        <f>IF(AND(Table15[[#This Row],[Salary/Wages
Feb. 15, 2020]]&lt;&gt;"",Table15[[#This Row],[Salary/Wages
Feb. 15 - Apr. 26, 2020]]&lt;&gt;"",Table15[[#This Row],[Reduced More Than 25%?]]="Yes"),IF(Table15[[#This Row],[Salary/Wages
Feb. 15 - Apr. 26, 2020]]&gt;=Table15[[#This Row],[Salary/Wages
Feb. 15, 2020]],"No","Yes"),"")</f>
        <v/>
      </c>
      <c r="P305" s="108"/>
      <c r="Q305">
        <f>IF(AND(Table15[[#This Row],[Reduction Occurred 
2/15-4/26?]]&lt;&gt;"No",Table15[[#This Row],[Salary/Wages on Dec. 31, 2020 or End of Covered Period]]&gt;=Table15[[#This Row],[Salary/Wages
Feb. 15, 2020]]),0,ROUND(Table15[[#This Row],[Salary/Wages
Most Recent Quarter]]*0.75,2)-Table15[[#This Row],[Salary/Wages
Covered Period]])</f>
        <v>0</v>
      </c>
    </row>
    <row r="306" spans="1:17" x14ac:dyDescent="0.3">
      <c r="A306" s="60"/>
      <c r="B306" s="32"/>
      <c r="C306" s="87"/>
      <c r="D306" s="103">
        <f>IF(AND(NOT(ISBLANK(Table15[[#This Row],[Employee''s Name]])),NOT(ISBLANK(Table15[[#This Row],[Cash Compensation]]))),IF(CoveredPeriod="","See Question 2",MIN(Table15[[#This Row],[Cash Compensation]],MaxSalary)),0)</f>
        <v>0</v>
      </c>
      <c r="E306" s="31"/>
      <c r="F30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6" s="96" t="str">
        <f>IFERROR(IF(Reduction="Yes",0,IF(Table15[[#This Row],[Employee''s Name]]&lt;&gt;"",IF(Table15[[#This Row],[Reduced More Than 25%?]]="No",0,IF(Table15[[#This Row],[Pay Method]]="Hourly",Q306*Table15[[#This Row],[Avg Hours Worked / Week
Most Recent Quarter]]*Weeks,IF(Table15[[#This Row],[Pay Method]]="Salary",Q306*Weeks/52,"Please Select Pay Method"))),"")),"")</f>
        <v/>
      </c>
      <c r="H306" s="32"/>
      <c r="I306" s="98" t="str">
        <f>IFERROR(IF(Table15[[#This Row],[Pay Method]]="Salary",Table15[[#This Row],[Adjusted Cash Compensation ($100,000 Limit)]]/Weeks*52,IF(Table15[[#This Row],[Pay Method]]="Hourly",Table15[[#This Row],[Adjusted Cash Compensation ($100,000 Limit)]]/Weeks/Table15[[#This Row],[Average Hours
Paid/Week]],"")),"")</f>
        <v/>
      </c>
      <c r="J306" s="98"/>
      <c r="K306" s="34" t="str">
        <f>IFERROR(IF(Table15[[#This Row],[Salary/Wages
Covered Period]]&gt;=100000,"N/A",IF(OR(Table15[[#This Row],[Salary/Wages
Covered Period]]/Table15[[#This Row],[Salary/Wages
Most Recent Quarter]]&gt;=0.75,Table15[[#This Row],[Salary/Wages
Most Recent Quarter]]=0),"No","Yes")),"N/A")</f>
        <v>N/A</v>
      </c>
      <c r="L306" s="83"/>
      <c r="M306" s="106"/>
      <c r="N306" s="106"/>
      <c r="O306" s="34" t="str">
        <f>IF(AND(Table15[[#This Row],[Salary/Wages
Feb. 15, 2020]]&lt;&gt;"",Table15[[#This Row],[Salary/Wages
Feb. 15 - Apr. 26, 2020]]&lt;&gt;"",Table15[[#This Row],[Reduced More Than 25%?]]="Yes"),IF(Table15[[#This Row],[Salary/Wages
Feb. 15 - Apr. 26, 2020]]&gt;=Table15[[#This Row],[Salary/Wages
Feb. 15, 2020]],"No","Yes"),"")</f>
        <v/>
      </c>
      <c r="P306" s="108"/>
      <c r="Q306">
        <f>IF(AND(Table15[[#This Row],[Reduction Occurred 
2/15-4/26?]]&lt;&gt;"No",Table15[[#This Row],[Salary/Wages on Dec. 31, 2020 or End of Covered Period]]&gt;=Table15[[#This Row],[Salary/Wages
Feb. 15, 2020]]),0,ROUND(Table15[[#This Row],[Salary/Wages
Most Recent Quarter]]*0.75,2)-Table15[[#This Row],[Salary/Wages
Covered Period]])</f>
        <v>0</v>
      </c>
    </row>
    <row r="307" spans="1:17" x14ac:dyDescent="0.3">
      <c r="A307" s="60"/>
      <c r="B307" s="32"/>
      <c r="C307" s="87"/>
      <c r="D307" s="103">
        <f>IF(AND(NOT(ISBLANK(Table15[[#This Row],[Employee''s Name]])),NOT(ISBLANK(Table15[[#This Row],[Cash Compensation]]))),IF(CoveredPeriod="","See Question 2",MIN(Table15[[#This Row],[Cash Compensation]],MaxSalary)),0)</f>
        <v>0</v>
      </c>
      <c r="E307" s="31"/>
      <c r="F30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7" s="96" t="str">
        <f>IFERROR(IF(Reduction="Yes",0,IF(Table15[[#This Row],[Employee''s Name]]&lt;&gt;"",IF(Table15[[#This Row],[Reduced More Than 25%?]]="No",0,IF(Table15[[#This Row],[Pay Method]]="Hourly",Q307*Table15[[#This Row],[Avg Hours Worked / Week
Most Recent Quarter]]*Weeks,IF(Table15[[#This Row],[Pay Method]]="Salary",Q307*Weeks/52,"Please Select Pay Method"))),"")),"")</f>
        <v/>
      </c>
      <c r="H307" s="32"/>
      <c r="I307" s="98" t="str">
        <f>IFERROR(IF(Table15[[#This Row],[Pay Method]]="Salary",Table15[[#This Row],[Adjusted Cash Compensation ($100,000 Limit)]]/Weeks*52,IF(Table15[[#This Row],[Pay Method]]="Hourly",Table15[[#This Row],[Adjusted Cash Compensation ($100,000 Limit)]]/Weeks/Table15[[#This Row],[Average Hours
Paid/Week]],"")),"")</f>
        <v/>
      </c>
      <c r="J307" s="98"/>
      <c r="K307" s="34" t="str">
        <f>IFERROR(IF(Table15[[#This Row],[Salary/Wages
Covered Period]]&gt;=100000,"N/A",IF(OR(Table15[[#This Row],[Salary/Wages
Covered Period]]/Table15[[#This Row],[Salary/Wages
Most Recent Quarter]]&gt;=0.75,Table15[[#This Row],[Salary/Wages
Most Recent Quarter]]=0),"No","Yes")),"N/A")</f>
        <v>N/A</v>
      </c>
      <c r="L307" s="83"/>
      <c r="M307" s="106"/>
      <c r="N307" s="106"/>
      <c r="O307" s="34" t="str">
        <f>IF(AND(Table15[[#This Row],[Salary/Wages
Feb. 15, 2020]]&lt;&gt;"",Table15[[#This Row],[Salary/Wages
Feb. 15 - Apr. 26, 2020]]&lt;&gt;"",Table15[[#This Row],[Reduced More Than 25%?]]="Yes"),IF(Table15[[#This Row],[Salary/Wages
Feb. 15 - Apr. 26, 2020]]&gt;=Table15[[#This Row],[Salary/Wages
Feb. 15, 2020]],"No","Yes"),"")</f>
        <v/>
      </c>
      <c r="P307" s="108"/>
      <c r="Q307">
        <f>IF(AND(Table15[[#This Row],[Reduction Occurred 
2/15-4/26?]]&lt;&gt;"No",Table15[[#This Row],[Salary/Wages on Dec. 31, 2020 or End of Covered Period]]&gt;=Table15[[#This Row],[Salary/Wages
Feb. 15, 2020]]),0,ROUND(Table15[[#This Row],[Salary/Wages
Most Recent Quarter]]*0.75,2)-Table15[[#This Row],[Salary/Wages
Covered Period]])</f>
        <v>0</v>
      </c>
    </row>
    <row r="308" spans="1:17" x14ac:dyDescent="0.3">
      <c r="A308" s="60"/>
      <c r="B308" s="32"/>
      <c r="C308" s="87"/>
      <c r="D308" s="103">
        <f>IF(AND(NOT(ISBLANK(Table15[[#This Row],[Employee''s Name]])),NOT(ISBLANK(Table15[[#This Row],[Cash Compensation]]))),IF(CoveredPeriod="","See Question 2",MIN(Table15[[#This Row],[Cash Compensation]],MaxSalary)),0)</f>
        <v>0</v>
      </c>
      <c r="E308" s="31"/>
      <c r="F30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8" s="96" t="str">
        <f>IFERROR(IF(Reduction="Yes",0,IF(Table15[[#This Row],[Employee''s Name]]&lt;&gt;"",IF(Table15[[#This Row],[Reduced More Than 25%?]]="No",0,IF(Table15[[#This Row],[Pay Method]]="Hourly",Q308*Table15[[#This Row],[Avg Hours Worked / Week
Most Recent Quarter]]*Weeks,IF(Table15[[#This Row],[Pay Method]]="Salary",Q308*Weeks/52,"Please Select Pay Method"))),"")),"")</f>
        <v/>
      </c>
      <c r="H308" s="32"/>
      <c r="I308" s="98" t="str">
        <f>IFERROR(IF(Table15[[#This Row],[Pay Method]]="Salary",Table15[[#This Row],[Adjusted Cash Compensation ($100,000 Limit)]]/Weeks*52,IF(Table15[[#This Row],[Pay Method]]="Hourly",Table15[[#This Row],[Adjusted Cash Compensation ($100,000 Limit)]]/Weeks/Table15[[#This Row],[Average Hours
Paid/Week]],"")),"")</f>
        <v/>
      </c>
      <c r="J308" s="98"/>
      <c r="K308" s="34" t="str">
        <f>IFERROR(IF(Table15[[#This Row],[Salary/Wages
Covered Period]]&gt;=100000,"N/A",IF(OR(Table15[[#This Row],[Salary/Wages
Covered Period]]/Table15[[#This Row],[Salary/Wages
Most Recent Quarter]]&gt;=0.75,Table15[[#This Row],[Salary/Wages
Most Recent Quarter]]=0),"No","Yes")),"N/A")</f>
        <v>N/A</v>
      </c>
      <c r="L308" s="83"/>
      <c r="M308" s="106"/>
      <c r="N308" s="106"/>
      <c r="O308" s="34" t="str">
        <f>IF(AND(Table15[[#This Row],[Salary/Wages
Feb. 15, 2020]]&lt;&gt;"",Table15[[#This Row],[Salary/Wages
Feb. 15 - Apr. 26, 2020]]&lt;&gt;"",Table15[[#This Row],[Reduced More Than 25%?]]="Yes"),IF(Table15[[#This Row],[Salary/Wages
Feb. 15 - Apr. 26, 2020]]&gt;=Table15[[#This Row],[Salary/Wages
Feb. 15, 2020]],"No","Yes"),"")</f>
        <v/>
      </c>
      <c r="P308" s="108"/>
      <c r="Q308">
        <f>IF(AND(Table15[[#This Row],[Reduction Occurred 
2/15-4/26?]]&lt;&gt;"No",Table15[[#This Row],[Salary/Wages on Dec. 31, 2020 or End of Covered Period]]&gt;=Table15[[#This Row],[Salary/Wages
Feb. 15, 2020]]),0,ROUND(Table15[[#This Row],[Salary/Wages
Most Recent Quarter]]*0.75,2)-Table15[[#This Row],[Salary/Wages
Covered Period]])</f>
        <v>0</v>
      </c>
    </row>
    <row r="309" spans="1:17" x14ac:dyDescent="0.3">
      <c r="A309" s="60"/>
      <c r="B309" s="32"/>
      <c r="C309" s="87"/>
      <c r="D309" s="103">
        <f>IF(AND(NOT(ISBLANK(Table15[[#This Row],[Employee''s Name]])),NOT(ISBLANK(Table15[[#This Row],[Cash Compensation]]))),IF(CoveredPeriod="","See Question 2",MIN(Table15[[#This Row],[Cash Compensation]],MaxSalary)),0)</f>
        <v>0</v>
      </c>
      <c r="E309" s="31"/>
      <c r="F30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09" s="96" t="str">
        <f>IFERROR(IF(Reduction="Yes",0,IF(Table15[[#This Row],[Employee''s Name]]&lt;&gt;"",IF(Table15[[#This Row],[Reduced More Than 25%?]]="No",0,IF(Table15[[#This Row],[Pay Method]]="Hourly",Q309*Table15[[#This Row],[Avg Hours Worked / Week
Most Recent Quarter]]*Weeks,IF(Table15[[#This Row],[Pay Method]]="Salary",Q309*Weeks/52,"Please Select Pay Method"))),"")),"")</f>
        <v/>
      </c>
      <c r="H309" s="32"/>
      <c r="I309" s="98" t="str">
        <f>IFERROR(IF(Table15[[#This Row],[Pay Method]]="Salary",Table15[[#This Row],[Adjusted Cash Compensation ($100,000 Limit)]]/Weeks*52,IF(Table15[[#This Row],[Pay Method]]="Hourly",Table15[[#This Row],[Adjusted Cash Compensation ($100,000 Limit)]]/Weeks/Table15[[#This Row],[Average Hours
Paid/Week]],"")),"")</f>
        <v/>
      </c>
      <c r="J309" s="98"/>
      <c r="K309" s="34" t="str">
        <f>IFERROR(IF(Table15[[#This Row],[Salary/Wages
Covered Period]]&gt;=100000,"N/A",IF(OR(Table15[[#This Row],[Salary/Wages
Covered Period]]/Table15[[#This Row],[Salary/Wages
Most Recent Quarter]]&gt;=0.75,Table15[[#This Row],[Salary/Wages
Most Recent Quarter]]=0),"No","Yes")),"N/A")</f>
        <v>N/A</v>
      </c>
      <c r="L309" s="83"/>
      <c r="M309" s="106"/>
      <c r="N309" s="106"/>
      <c r="O309" s="34" t="str">
        <f>IF(AND(Table15[[#This Row],[Salary/Wages
Feb. 15, 2020]]&lt;&gt;"",Table15[[#This Row],[Salary/Wages
Feb. 15 - Apr. 26, 2020]]&lt;&gt;"",Table15[[#This Row],[Reduced More Than 25%?]]="Yes"),IF(Table15[[#This Row],[Salary/Wages
Feb. 15 - Apr. 26, 2020]]&gt;=Table15[[#This Row],[Salary/Wages
Feb. 15, 2020]],"No","Yes"),"")</f>
        <v/>
      </c>
      <c r="P309" s="108"/>
      <c r="Q309">
        <f>IF(AND(Table15[[#This Row],[Reduction Occurred 
2/15-4/26?]]&lt;&gt;"No",Table15[[#This Row],[Salary/Wages on Dec. 31, 2020 or End of Covered Period]]&gt;=Table15[[#This Row],[Salary/Wages
Feb. 15, 2020]]),0,ROUND(Table15[[#This Row],[Salary/Wages
Most Recent Quarter]]*0.75,2)-Table15[[#This Row],[Salary/Wages
Covered Period]])</f>
        <v>0</v>
      </c>
    </row>
    <row r="310" spans="1:17" x14ac:dyDescent="0.3">
      <c r="A310" s="60"/>
      <c r="B310" s="32"/>
      <c r="C310" s="87"/>
      <c r="D310" s="103">
        <f>IF(AND(NOT(ISBLANK(Table15[[#This Row],[Employee''s Name]])),NOT(ISBLANK(Table15[[#This Row],[Cash Compensation]]))),IF(CoveredPeriod="","See Question 2",MIN(Table15[[#This Row],[Cash Compensation]],MaxSalary)),0)</f>
        <v>0</v>
      </c>
      <c r="E310" s="31"/>
      <c r="F31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0" s="96" t="str">
        <f>IFERROR(IF(Reduction="Yes",0,IF(Table15[[#This Row],[Employee''s Name]]&lt;&gt;"",IF(Table15[[#This Row],[Reduced More Than 25%?]]="No",0,IF(Table15[[#This Row],[Pay Method]]="Hourly",Q310*Table15[[#This Row],[Avg Hours Worked / Week
Most Recent Quarter]]*Weeks,IF(Table15[[#This Row],[Pay Method]]="Salary",Q310*Weeks/52,"Please Select Pay Method"))),"")),"")</f>
        <v/>
      </c>
      <c r="H310" s="32"/>
      <c r="I310" s="98" t="str">
        <f>IFERROR(IF(Table15[[#This Row],[Pay Method]]="Salary",Table15[[#This Row],[Adjusted Cash Compensation ($100,000 Limit)]]/Weeks*52,IF(Table15[[#This Row],[Pay Method]]="Hourly",Table15[[#This Row],[Adjusted Cash Compensation ($100,000 Limit)]]/Weeks/Table15[[#This Row],[Average Hours
Paid/Week]],"")),"")</f>
        <v/>
      </c>
      <c r="J310" s="98"/>
      <c r="K310" s="34" t="str">
        <f>IFERROR(IF(Table15[[#This Row],[Salary/Wages
Covered Period]]&gt;=100000,"N/A",IF(OR(Table15[[#This Row],[Salary/Wages
Covered Period]]/Table15[[#This Row],[Salary/Wages
Most Recent Quarter]]&gt;=0.75,Table15[[#This Row],[Salary/Wages
Most Recent Quarter]]=0),"No","Yes")),"N/A")</f>
        <v>N/A</v>
      </c>
      <c r="L310" s="83"/>
      <c r="M310" s="106"/>
      <c r="N310" s="106"/>
      <c r="O310" s="34" t="str">
        <f>IF(AND(Table15[[#This Row],[Salary/Wages
Feb. 15, 2020]]&lt;&gt;"",Table15[[#This Row],[Salary/Wages
Feb. 15 - Apr. 26, 2020]]&lt;&gt;"",Table15[[#This Row],[Reduced More Than 25%?]]="Yes"),IF(Table15[[#This Row],[Salary/Wages
Feb. 15 - Apr. 26, 2020]]&gt;=Table15[[#This Row],[Salary/Wages
Feb. 15, 2020]],"No","Yes"),"")</f>
        <v/>
      </c>
      <c r="P310" s="108"/>
      <c r="Q310">
        <f>IF(AND(Table15[[#This Row],[Reduction Occurred 
2/15-4/26?]]&lt;&gt;"No",Table15[[#This Row],[Salary/Wages on Dec. 31, 2020 or End of Covered Period]]&gt;=Table15[[#This Row],[Salary/Wages
Feb. 15, 2020]]),0,ROUND(Table15[[#This Row],[Salary/Wages
Most Recent Quarter]]*0.75,2)-Table15[[#This Row],[Salary/Wages
Covered Period]])</f>
        <v>0</v>
      </c>
    </row>
    <row r="311" spans="1:17" x14ac:dyDescent="0.3">
      <c r="A311" s="60"/>
      <c r="B311" s="32"/>
      <c r="C311" s="87"/>
      <c r="D311" s="103">
        <f>IF(AND(NOT(ISBLANK(Table15[[#This Row],[Employee''s Name]])),NOT(ISBLANK(Table15[[#This Row],[Cash Compensation]]))),IF(CoveredPeriod="","See Question 2",MIN(Table15[[#This Row],[Cash Compensation]],MaxSalary)),0)</f>
        <v>0</v>
      </c>
      <c r="E311" s="31"/>
      <c r="F31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1" s="96" t="str">
        <f>IFERROR(IF(Reduction="Yes",0,IF(Table15[[#This Row],[Employee''s Name]]&lt;&gt;"",IF(Table15[[#This Row],[Reduced More Than 25%?]]="No",0,IF(Table15[[#This Row],[Pay Method]]="Hourly",Q311*Table15[[#This Row],[Avg Hours Worked / Week
Most Recent Quarter]]*Weeks,IF(Table15[[#This Row],[Pay Method]]="Salary",Q311*Weeks/52,"Please Select Pay Method"))),"")),"")</f>
        <v/>
      </c>
      <c r="H311" s="32"/>
      <c r="I311" s="98" t="str">
        <f>IFERROR(IF(Table15[[#This Row],[Pay Method]]="Salary",Table15[[#This Row],[Adjusted Cash Compensation ($100,000 Limit)]]/Weeks*52,IF(Table15[[#This Row],[Pay Method]]="Hourly",Table15[[#This Row],[Adjusted Cash Compensation ($100,000 Limit)]]/Weeks/Table15[[#This Row],[Average Hours
Paid/Week]],"")),"")</f>
        <v/>
      </c>
      <c r="J311" s="98"/>
      <c r="K311" s="34" t="str">
        <f>IFERROR(IF(Table15[[#This Row],[Salary/Wages
Covered Period]]&gt;=100000,"N/A",IF(OR(Table15[[#This Row],[Salary/Wages
Covered Period]]/Table15[[#This Row],[Salary/Wages
Most Recent Quarter]]&gt;=0.75,Table15[[#This Row],[Salary/Wages
Most Recent Quarter]]=0),"No","Yes")),"N/A")</f>
        <v>N/A</v>
      </c>
      <c r="L311" s="83"/>
      <c r="M311" s="106"/>
      <c r="N311" s="106"/>
      <c r="O311" s="34" t="str">
        <f>IF(AND(Table15[[#This Row],[Salary/Wages
Feb. 15, 2020]]&lt;&gt;"",Table15[[#This Row],[Salary/Wages
Feb. 15 - Apr. 26, 2020]]&lt;&gt;"",Table15[[#This Row],[Reduced More Than 25%?]]="Yes"),IF(Table15[[#This Row],[Salary/Wages
Feb. 15 - Apr. 26, 2020]]&gt;=Table15[[#This Row],[Salary/Wages
Feb. 15, 2020]],"No","Yes"),"")</f>
        <v/>
      </c>
      <c r="P311" s="108"/>
      <c r="Q311">
        <f>IF(AND(Table15[[#This Row],[Reduction Occurred 
2/15-4/26?]]&lt;&gt;"No",Table15[[#This Row],[Salary/Wages on Dec. 31, 2020 or End of Covered Period]]&gt;=Table15[[#This Row],[Salary/Wages
Feb. 15, 2020]]),0,ROUND(Table15[[#This Row],[Salary/Wages
Most Recent Quarter]]*0.75,2)-Table15[[#This Row],[Salary/Wages
Covered Period]])</f>
        <v>0</v>
      </c>
    </row>
    <row r="312" spans="1:17" x14ac:dyDescent="0.3">
      <c r="A312" s="60"/>
      <c r="B312" s="32"/>
      <c r="C312" s="87"/>
      <c r="D312" s="103">
        <f>IF(AND(NOT(ISBLANK(Table15[[#This Row],[Employee''s Name]])),NOT(ISBLANK(Table15[[#This Row],[Cash Compensation]]))),IF(CoveredPeriod="","See Question 2",MIN(Table15[[#This Row],[Cash Compensation]],MaxSalary)),0)</f>
        <v>0</v>
      </c>
      <c r="E312" s="31"/>
      <c r="F31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2" s="96" t="str">
        <f>IFERROR(IF(Reduction="Yes",0,IF(Table15[[#This Row],[Employee''s Name]]&lt;&gt;"",IF(Table15[[#This Row],[Reduced More Than 25%?]]="No",0,IF(Table15[[#This Row],[Pay Method]]="Hourly",Q312*Table15[[#This Row],[Avg Hours Worked / Week
Most Recent Quarter]]*Weeks,IF(Table15[[#This Row],[Pay Method]]="Salary",Q312*Weeks/52,"Please Select Pay Method"))),"")),"")</f>
        <v/>
      </c>
      <c r="H312" s="32"/>
      <c r="I312" s="98" t="str">
        <f>IFERROR(IF(Table15[[#This Row],[Pay Method]]="Salary",Table15[[#This Row],[Adjusted Cash Compensation ($100,000 Limit)]]/Weeks*52,IF(Table15[[#This Row],[Pay Method]]="Hourly",Table15[[#This Row],[Adjusted Cash Compensation ($100,000 Limit)]]/Weeks/Table15[[#This Row],[Average Hours
Paid/Week]],"")),"")</f>
        <v/>
      </c>
      <c r="J312" s="98"/>
      <c r="K312" s="34" t="str">
        <f>IFERROR(IF(Table15[[#This Row],[Salary/Wages
Covered Period]]&gt;=100000,"N/A",IF(OR(Table15[[#This Row],[Salary/Wages
Covered Period]]/Table15[[#This Row],[Salary/Wages
Most Recent Quarter]]&gt;=0.75,Table15[[#This Row],[Salary/Wages
Most Recent Quarter]]=0),"No","Yes")),"N/A")</f>
        <v>N/A</v>
      </c>
      <c r="L312" s="83"/>
      <c r="M312" s="106"/>
      <c r="N312" s="106"/>
      <c r="O312" s="34" t="str">
        <f>IF(AND(Table15[[#This Row],[Salary/Wages
Feb. 15, 2020]]&lt;&gt;"",Table15[[#This Row],[Salary/Wages
Feb. 15 - Apr. 26, 2020]]&lt;&gt;"",Table15[[#This Row],[Reduced More Than 25%?]]="Yes"),IF(Table15[[#This Row],[Salary/Wages
Feb. 15 - Apr. 26, 2020]]&gt;=Table15[[#This Row],[Salary/Wages
Feb. 15, 2020]],"No","Yes"),"")</f>
        <v/>
      </c>
      <c r="P312" s="108"/>
      <c r="Q312">
        <f>IF(AND(Table15[[#This Row],[Reduction Occurred 
2/15-4/26?]]&lt;&gt;"No",Table15[[#This Row],[Salary/Wages on Dec. 31, 2020 or End of Covered Period]]&gt;=Table15[[#This Row],[Salary/Wages
Feb. 15, 2020]]),0,ROUND(Table15[[#This Row],[Salary/Wages
Most Recent Quarter]]*0.75,2)-Table15[[#This Row],[Salary/Wages
Covered Period]])</f>
        <v>0</v>
      </c>
    </row>
    <row r="313" spans="1:17" x14ac:dyDescent="0.3">
      <c r="A313" s="60"/>
      <c r="B313" s="32"/>
      <c r="C313" s="87"/>
      <c r="D313" s="103">
        <f>IF(AND(NOT(ISBLANK(Table15[[#This Row],[Employee''s Name]])),NOT(ISBLANK(Table15[[#This Row],[Cash Compensation]]))),IF(CoveredPeriod="","See Question 2",MIN(Table15[[#This Row],[Cash Compensation]],MaxSalary)),0)</f>
        <v>0</v>
      </c>
      <c r="E313" s="31"/>
      <c r="F31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3" s="96" t="str">
        <f>IFERROR(IF(Reduction="Yes",0,IF(Table15[[#This Row],[Employee''s Name]]&lt;&gt;"",IF(Table15[[#This Row],[Reduced More Than 25%?]]="No",0,IF(Table15[[#This Row],[Pay Method]]="Hourly",Q313*Table15[[#This Row],[Avg Hours Worked / Week
Most Recent Quarter]]*Weeks,IF(Table15[[#This Row],[Pay Method]]="Salary",Q313*Weeks/52,"Please Select Pay Method"))),"")),"")</f>
        <v/>
      </c>
      <c r="H313" s="32"/>
      <c r="I313" s="98" t="str">
        <f>IFERROR(IF(Table15[[#This Row],[Pay Method]]="Salary",Table15[[#This Row],[Adjusted Cash Compensation ($100,000 Limit)]]/Weeks*52,IF(Table15[[#This Row],[Pay Method]]="Hourly",Table15[[#This Row],[Adjusted Cash Compensation ($100,000 Limit)]]/Weeks/Table15[[#This Row],[Average Hours
Paid/Week]],"")),"")</f>
        <v/>
      </c>
      <c r="J313" s="98"/>
      <c r="K313" s="34" t="str">
        <f>IFERROR(IF(Table15[[#This Row],[Salary/Wages
Covered Period]]&gt;=100000,"N/A",IF(OR(Table15[[#This Row],[Salary/Wages
Covered Period]]/Table15[[#This Row],[Salary/Wages
Most Recent Quarter]]&gt;=0.75,Table15[[#This Row],[Salary/Wages
Most Recent Quarter]]=0),"No","Yes")),"N/A")</f>
        <v>N/A</v>
      </c>
      <c r="L313" s="83"/>
      <c r="M313" s="106"/>
      <c r="N313" s="106"/>
      <c r="O313" s="34" t="str">
        <f>IF(AND(Table15[[#This Row],[Salary/Wages
Feb. 15, 2020]]&lt;&gt;"",Table15[[#This Row],[Salary/Wages
Feb. 15 - Apr. 26, 2020]]&lt;&gt;"",Table15[[#This Row],[Reduced More Than 25%?]]="Yes"),IF(Table15[[#This Row],[Salary/Wages
Feb. 15 - Apr. 26, 2020]]&gt;=Table15[[#This Row],[Salary/Wages
Feb. 15, 2020]],"No","Yes"),"")</f>
        <v/>
      </c>
      <c r="P313" s="108"/>
      <c r="Q313">
        <f>IF(AND(Table15[[#This Row],[Reduction Occurred 
2/15-4/26?]]&lt;&gt;"No",Table15[[#This Row],[Salary/Wages on Dec. 31, 2020 or End of Covered Period]]&gt;=Table15[[#This Row],[Salary/Wages
Feb. 15, 2020]]),0,ROUND(Table15[[#This Row],[Salary/Wages
Most Recent Quarter]]*0.75,2)-Table15[[#This Row],[Salary/Wages
Covered Period]])</f>
        <v>0</v>
      </c>
    </row>
    <row r="314" spans="1:17" x14ac:dyDescent="0.3">
      <c r="A314" s="60"/>
      <c r="B314" s="32"/>
      <c r="C314" s="87"/>
      <c r="D314" s="103">
        <f>IF(AND(NOT(ISBLANK(Table15[[#This Row],[Employee''s Name]])),NOT(ISBLANK(Table15[[#This Row],[Cash Compensation]]))),IF(CoveredPeriod="","See Question 2",MIN(Table15[[#This Row],[Cash Compensation]],MaxSalary)),0)</f>
        <v>0</v>
      </c>
      <c r="E314" s="31"/>
      <c r="F31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4" s="96" t="str">
        <f>IFERROR(IF(Reduction="Yes",0,IF(Table15[[#This Row],[Employee''s Name]]&lt;&gt;"",IF(Table15[[#This Row],[Reduced More Than 25%?]]="No",0,IF(Table15[[#This Row],[Pay Method]]="Hourly",Q314*Table15[[#This Row],[Avg Hours Worked / Week
Most Recent Quarter]]*Weeks,IF(Table15[[#This Row],[Pay Method]]="Salary",Q314*Weeks/52,"Please Select Pay Method"))),"")),"")</f>
        <v/>
      </c>
      <c r="H314" s="32"/>
      <c r="I314" s="98" t="str">
        <f>IFERROR(IF(Table15[[#This Row],[Pay Method]]="Salary",Table15[[#This Row],[Adjusted Cash Compensation ($100,000 Limit)]]/Weeks*52,IF(Table15[[#This Row],[Pay Method]]="Hourly",Table15[[#This Row],[Adjusted Cash Compensation ($100,000 Limit)]]/Weeks/Table15[[#This Row],[Average Hours
Paid/Week]],"")),"")</f>
        <v/>
      </c>
      <c r="J314" s="98"/>
      <c r="K314" s="34" t="str">
        <f>IFERROR(IF(Table15[[#This Row],[Salary/Wages
Covered Period]]&gt;=100000,"N/A",IF(OR(Table15[[#This Row],[Salary/Wages
Covered Period]]/Table15[[#This Row],[Salary/Wages
Most Recent Quarter]]&gt;=0.75,Table15[[#This Row],[Salary/Wages
Most Recent Quarter]]=0),"No","Yes")),"N/A")</f>
        <v>N/A</v>
      </c>
      <c r="L314" s="83"/>
      <c r="M314" s="106"/>
      <c r="N314" s="106"/>
      <c r="O314" s="34" t="str">
        <f>IF(AND(Table15[[#This Row],[Salary/Wages
Feb. 15, 2020]]&lt;&gt;"",Table15[[#This Row],[Salary/Wages
Feb. 15 - Apr. 26, 2020]]&lt;&gt;"",Table15[[#This Row],[Reduced More Than 25%?]]="Yes"),IF(Table15[[#This Row],[Salary/Wages
Feb. 15 - Apr. 26, 2020]]&gt;=Table15[[#This Row],[Salary/Wages
Feb. 15, 2020]],"No","Yes"),"")</f>
        <v/>
      </c>
      <c r="P314" s="108"/>
      <c r="Q314">
        <f>IF(AND(Table15[[#This Row],[Reduction Occurred 
2/15-4/26?]]&lt;&gt;"No",Table15[[#This Row],[Salary/Wages on Dec. 31, 2020 or End of Covered Period]]&gt;=Table15[[#This Row],[Salary/Wages
Feb. 15, 2020]]),0,ROUND(Table15[[#This Row],[Salary/Wages
Most Recent Quarter]]*0.75,2)-Table15[[#This Row],[Salary/Wages
Covered Period]])</f>
        <v>0</v>
      </c>
    </row>
    <row r="315" spans="1:17" x14ac:dyDescent="0.3">
      <c r="A315" s="60"/>
      <c r="B315" s="32"/>
      <c r="C315" s="87"/>
      <c r="D315" s="103">
        <f>IF(AND(NOT(ISBLANK(Table15[[#This Row],[Employee''s Name]])),NOT(ISBLANK(Table15[[#This Row],[Cash Compensation]]))),IF(CoveredPeriod="","See Question 2",MIN(Table15[[#This Row],[Cash Compensation]],MaxSalary)),0)</f>
        <v>0</v>
      </c>
      <c r="E315" s="31"/>
      <c r="F31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5" s="96" t="str">
        <f>IFERROR(IF(Reduction="Yes",0,IF(Table15[[#This Row],[Employee''s Name]]&lt;&gt;"",IF(Table15[[#This Row],[Reduced More Than 25%?]]="No",0,IF(Table15[[#This Row],[Pay Method]]="Hourly",Q315*Table15[[#This Row],[Avg Hours Worked / Week
Most Recent Quarter]]*Weeks,IF(Table15[[#This Row],[Pay Method]]="Salary",Q315*Weeks/52,"Please Select Pay Method"))),"")),"")</f>
        <v/>
      </c>
      <c r="H315" s="32"/>
      <c r="I315" s="98" t="str">
        <f>IFERROR(IF(Table15[[#This Row],[Pay Method]]="Salary",Table15[[#This Row],[Adjusted Cash Compensation ($100,000 Limit)]]/Weeks*52,IF(Table15[[#This Row],[Pay Method]]="Hourly",Table15[[#This Row],[Adjusted Cash Compensation ($100,000 Limit)]]/Weeks/Table15[[#This Row],[Average Hours
Paid/Week]],"")),"")</f>
        <v/>
      </c>
      <c r="J315" s="98"/>
      <c r="K315" s="34" t="str">
        <f>IFERROR(IF(Table15[[#This Row],[Salary/Wages
Covered Period]]&gt;=100000,"N/A",IF(OR(Table15[[#This Row],[Salary/Wages
Covered Period]]/Table15[[#This Row],[Salary/Wages
Most Recent Quarter]]&gt;=0.75,Table15[[#This Row],[Salary/Wages
Most Recent Quarter]]=0),"No","Yes")),"N/A")</f>
        <v>N/A</v>
      </c>
      <c r="L315" s="83"/>
      <c r="M315" s="106"/>
      <c r="N315" s="106"/>
      <c r="O315" s="34" t="str">
        <f>IF(AND(Table15[[#This Row],[Salary/Wages
Feb. 15, 2020]]&lt;&gt;"",Table15[[#This Row],[Salary/Wages
Feb. 15 - Apr. 26, 2020]]&lt;&gt;"",Table15[[#This Row],[Reduced More Than 25%?]]="Yes"),IF(Table15[[#This Row],[Salary/Wages
Feb. 15 - Apr. 26, 2020]]&gt;=Table15[[#This Row],[Salary/Wages
Feb. 15, 2020]],"No","Yes"),"")</f>
        <v/>
      </c>
      <c r="P315" s="108"/>
      <c r="Q315">
        <f>IF(AND(Table15[[#This Row],[Reduction Occurred 
2/15-4/26?]]&lt;&gt;"No",Table15[[#This Row],[Salary/Wages on Dec. 31, 2020 or End of Covered Period]]&gt;=Table15[[#This Row],[Salary/Wages
Feb. 15, 2020]]),0,ROUND(Table15[[#This Row],[Salary/Wages
Most Recent Quarter]]*0.75,2)-Table15[[#This Row],[Salary/Wages
Covered Period]])</f>
        <v>0</v>
      </c>
    </row>
    <row r="316" spans="1:17" x14ac:dyDescent="0.3">
      <c r="A316" s="60"/>
      <c r="B316" s="32"/>
      <c r="C316" s="87"/>
      <c r="D316" s="103">
        <f>IF(AND(NOT(ISBLANK(Table15[[#This Row],[Employee''s Name]])),NOT(ISBLANK(Table15[[#This Row],[Cash Compensation]]))),IF(CoveredPeriod="","See Question 2",MIN(Table15[[#This Row],[Cash Compensation]],MaxSalary)),0)</f>
        <v>0</v>
      </c>
      <c r="E316" s="31"/>
      <c r="F31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6" s="96" t="str">
        <f>IFERROR(IF(Reduction="Yes",0,IF(Table15[[#This Row],[Employee''s Name]]&lt;&gt;"",IF(Table15[[#This Row],[Reduced More Than 25%?]]="No",0,IF(Table15[[#This Row],[Pay Method]]="Hourly",Q316*Table15[[#This Row],[Avg Hours Worked / Week
Most Recent Quarter]]*Weeks,IF(Table15[[#This Row],[Pay Method]]="Salary",Q316*Weeks/52,"Please Select Pay Method"))),"")),"")</f>
        <v/>
      </c>
      <c r="H316" s="32"/>
      <c r="I316" s="98" t="str">
        <f>IFERROR(IF(Table15[[#This Row],[Pay Method]]="Salary",Table15[[#This Row],[Adjusted Cash Compensation ($100,000 Limit)]]/Weeks*52,IF(Table15[[#This Row],[Pay Method]]="Hourly",Table15[[#This Row],[Adjusted Cash Compensation ($100,000 Limit)]]/Weeks/Table15[[#This Row],[Average Hours
Paid/Week]],"")),"")</f>
        <v/>
      </c>
      <c r="J316" s="98"/>
      <c r="K316" s="34" t="str">
        <f>IFERROR(IF(Table15[[#This Row],[Salary/Wages
Covered Period]]&gt;=100000,"N/A",IF(OR(Table15[[#This Row],[Salary/Wages
Covered Period]]/Table15[[#This Row],[Salary/Wages
Most Recent Quarter]]&gt;=0.75,Table15[[#This Row],[Salary/Wages
Most Recent Quarter]]=0),"No","Yes")),"N/A")</f>
        <v>N/A</v>
      </c>
      <c r="L316" s="83"/>
      <c r="M316" s="106"/>
      <c r="N316" s="106"/>
      <c r="O316" s="34" t="str">
        <f>IF(AND(Table15[[#This Row],[Salary/Wages
Feb. 15, 2020]]&lt;&gt;"",Table15[[#This Row],[Salary/Wages
Feb. 15 - Apr. 26, 2020]]&lt;&gt;"",Table15[[#This Row],[Reduced More Than 25%?]]="Yes"),IF(Table15[[#This Row],[Salary/Wages
Feb. 15 - Apr. 26, 2020]]&gt;=Table15[[#This Row],[Salary/Wages
Feb. 15, 2020]],"No","Yes"),"")</f>
        <v/>
      </c>
      <c r="P316" s="108"/>
      <c r="Q316">
        <f>IF(AND(Table15[[#This Row],[Reduction Occurred 
2/15-4/26?]]&lt;&gt;"No",Table15[[#This Row],[Salary/Wages on Dec. 31, 2020 or End of Covered Period]]&gt;=Table15[[#This Row],[Salary/Wages
Feb. 15, 2020]]),0,ROUND(Table15[[#This Row],[Salary/Wages
Most Recent Quarter]]*0.75,2)-Table15[[#This Row],[Salary/Wages
Covered Period]])</f>
        <v>0</v>
      </c>
    </row>
    <row r="317" spans="1:17" x14ac:dyDescent="0.3">
      <c r="A317" s="60"/>
      <c r="B317" s="32"/>
      <c r="C317" s="87"/>
      <c r="D317" s="103">
        <f>IF(AND(NOT(ISBLANK(Table15[[#This Row],[Employee''s Name]])),NOT(ISBLANK(Table15[[#This Row],[Cash Compensation]]))),IF(CoveredPeriod="","See Question 2",MIN(Table15[[#This Row],[Cash Compensation]],MaxSalary)),0)</f>
        <v>0</v>
      </c>
      <c r="E317" s="31"/>
      <c r="F31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7" s="96" t="str">
        <f>IFERROR(IF(Reduction="Yes",0,IF(Table15[[#This Row],[Employee''s Name]]&lt;&gt;"",IF(Table15[[#This Row],[Reduced More Than 25%?]]="No",0,IF(Table15[[#This Row],[Pay Method]]="Hourly",Q317*Table15[[#This Row],[Avg Hours Worked / Week
Most Recent Quarter]]*Weeks,IF(Table15[[#This Row],[Pay Method]]="Salary",Q317*Weeks/52,"Please Select Pay Method"))),"")),"")</f>
        <v/>
      </c>
      <c r="H317" s="32"/>
      <c r="I317" s="98" t="str">
        <f>IFERROR(IF(Table15[[#This Row],[Pay Method]]="Salary",Table15[[#This Row],[Adjusted Cash Compensation ($100,000 Limit)]]/Weeks*52,IF(Table15[[#This Row],[Pay Method]]="Hourly",Table15[[#This Row],[Adjusted Cash Compensation ($100,000 Limit)]]/Weeks/Table15[[#This Row],[Average Hours
Paid/Week]],"")),"")</f>
        <v/>
      </c>
      <c r="J317" s="98"/>
      <c r="K317" s="34" t="str">
        <f>IFERROR(IF(Table15[[#This Row],[Salary/Wages
Covered Period]]&gt;=100000,"N/A",IF(OR(Table15[[#This Row],[Salary/Wages
Covered Period]]/Table15[[#This Row],[Salary/Wages
Most Recent Quarter]]&gt;=0.75,Table15[[#This Row],[Salary/Wages
Most Recent Quarter]]=0),"No","Yes")),"N/A")</f>
        <v>N/A</v>
      </c>
      <c r="L317" s="83"/>
      <c r="M317" s="106"/>
      <c r="N317" s="106"/>
      <c r="O317" s="34" t="str">
        <f>IF(AND(Table15[[#This Row],[Salary/Wages
Feb. 15, 2020]]&lt;&gt;"",Table15[[#This Row],[Salary/Wages
Feb. 15 - Apr. 26, 2020]]&lt;&gt;"",Table15[[#This Row],[Reduced More Than 25%?]]="Yes"),IF(Table15[[#This Row],[Salary/Wages
Feb. 15 - Apr. 26, 2020]]&gt;=Table15[[#This Row],[Salary/Wages
Feb. 15, 2020]],"No","Yes"),"")</f>
        <v/>
      </c>
      <c r="P317" s="108"/>
      <c r="Q317">
        <f>IF(AND(Table15[[#This Row],[Reduction Occurred 
2/15-4/26?]]&lt;&gt;"No",Table15[[#This Row],[Salary/Wages on Dec. 31, 2020 or End of Covered Period]]&gt;=Table15[[#This Row],[Salary/Wages
Feb. 15, 2020]]),0,ROUND(Table15[[#This Row],[Salary/Wages
Most Recent Quarter]]*0.75,2)-Table15[[#This Row],[Salary/Wages
Covered Period]])</f>
        <v>0</v>
      </c>
    </row>
    <row r="318" spans="1:17" x14ac:dyDescent="0.3">
      <c r="A318" s="60"/>
      <c r="B318" s="32"/>
      <c r="C318" s="87"/>
      <c r="D318" s="103">
        <f>IF(AND(NOT(ISBLANK(Table15[[#This Row],[Employee''s Name]])),NOT(ISBLANK(Table15[[#This Row],[Cash Compensation]]))),IF(CoveredPeriod="","See Question 2",MIN(Table15[[#This Row],[Cash Compensation]],MaxSalary)),0)</f>
        <v>0</v>
      </c>
      <c r="E318" s="31"/>
      <c r="F31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8" s="96" t="str">
        <f>IFERROR(IF(Reduction="Yes",0,IF(Table15[[#This Row],[Employee''s Name]]&lt;&gt;"",IF(Table15[[#This Row],[Reduced More Than 25%?]]="No",0,IF(Table15[[#This Row],[Pay Method]]="Hourly",Q318*Table15[[#This Row],[Avg Hours Worked / Week
Most Recent Quarter]]*Weeks,IF(Table15[[#This Row],[Pay Method]]="Salary",Q318*Weeks/52,"Please Select Pay Method"))),"")),"")</f>
        <v/>
      </c>
      <c r="H318" s="32"/>
      <c r="I318" s="98" t="str">
        <f>IFERROR(IF(Table15[[#This Row],[Pay Method]]="Salary",Table15[[#This Row],[Adjusted Cash Compensation ($100,000 Limit)]]/Weeks*52,IF(Table15[[#This Row],[Pay Method]]="Hourly",Table15[[#This Row],[Adjusted Cash Compensation ($100,000 Limit)]]/Weeks/Table15[[#This Row],[Average Hours
Paid/Week]],"")),"")</f>
        <v/>
      </c>
      <c r="J318" s="98"/>
      <c r="K318" s="34" t="str">
        <f>IFERROR(IF(Table15[[#This Row],[Salary/Wages
Covered Period]]&gt;=100000,"N/A",IF(OR(Table15[[#This Row],[Salary/Wages
Covered Period]]/Table15[[#This Row],[Salary/Wages
Most Recent Quarter]]&gt;=0.75,Table15[[#This Row],[Salary/Wages
Most Recent Quarter]]=0),"No","Yes")),"N/A")</f>
        <v>N/A</v>
      </c>
      <c r="L318" s="83"/>
      <c r="M318" s="106"/>
      <c r="N318" s="106"/>
      <c r="O318" s="34" t="str">
        <f>IF(AND(Table15[[#This Row],[Salary/Wages
Feb. 15, 2020]]&lt;&gt;"",Table15[[#This Row],[Salary/Wages
Feb. 15 - Apr. 26, 2020]]&lt;&gt;"",Table15[[#This Row],[Reduced More Than 25%?]]="Yes"),IF(Table15[[#This Row],[Salary/Wages
Feb. 15 - Apr. 26, 2020]]&gt;=Table15[[#This Row],[Salary/Wages
Feb. 15, 2020]],"No","Yes"),"")</f>
        <v/>
      </c>
      <c r="P318" s="108"/>
      <c r="Q318">
        <f>IF(AND(Table15[[#This Row],[Reduction Occurred 
2/15-4/26?]]&lt;&gt;"No",Table15[[#This Row],[Salary/Wages on Dec. 31, 2020 or End of Covered Period]]&gt;=Table15[[#This Row],[Salary/Wages
Feb. 15, 2020]]),0,ROUND(Table15[[#This Row],[Salary/Wages
Most Recent Quarter]]*0.75,2)-Table15[[#This Row],[Salary/Wages
Covered Period]])</f>
        <v>0</v>
      </c>
    </row>
    <row r="319" spans="1:17" x14ac:dyDescent="0.3">
      <c r="A319" s="60"/>
      <c r="B319" s="32"/>
      <c r="C319" s="87"/>
      <c r="D319" s="103">
        <f>IF(AND(NOT(ISBLANK(Table15[[#This Row],[Employee''s Name]])),NOT(ISBLANK(Table15[[#This Row],[Cash Compensation]]))),IF(CoveredPeriod="","See Question 2",MIN(Table15[[#This Row],[Cash Compensation]],MaxSalary)),0)</f>
        <v>0</v>
      </c>
      <c r="E319" s="31"/>
      <c r="F31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19" s="96" t="str">
        <f>IFERROR(IF(Reduction="Yes",0,IF(Table15[[#This Row],[Employee''s Name]]&lt;&gt;"",IF(Table15[[#This Row],[Reduced More Than 25%?]]="No",0,IF(Table15[[#This Row],[Pay Method]]="Hourly",Q319*Table15[[#This Row],[Avg Hours Worked / Week
Most Recent Quarter]]*Weeks,IF(Table15[[#This Row],[Pay Method]]="Salary",Q319*Weeks/52,"Please Select Pay Method"))),"")),"")</f>
        <v/>
      </c>
      <c r="H319" s="32"/>
      <c r="I319" s="98" t="str">
        <f>IFERROR(IF(Table15[[#This Row],[Pay Method]]="Salary",Table15[[#This Row],[Adjusted Cash Compensation ($100,000 Limit)]]/Weeks*52,IF(Table15[[#This Row],[Pay Method]]="Hourly",Table15[[#This Row],[Adjusted Cash Compensation ($100,000 Limit)]]/Weeks/Table15[[#This Row],[Average Hours
Paid/Week]],"")),"")</f>
        <v/>
      </c>
      <c r="J319" s="98"/>
      <c r="K319" s="34" t="str">
        <f>IFERROR(IF(Table15[[#This Row],[Salary/Wages
Covered Period]]&gt;=100000,"N/A",IF(OR(Table15[[#This Row],[Salary/Wages
Covered Period]]/Table15[[#This Row],[Salary/Wages
Most Recent Quarter]]&gt;=0.75,Table15[[#This Row],[Salary/Wages
Most Recent Quarter]]=0),"No","Yes")),"N/A")</f>
        <v>N/A</v>
      </c>
      <c r="L319" s="83"/>
      <c r="M319" s="106"/>
      <c r="N319" s="106"/>
      <c r="O319" s="34" t="str">
        <f>IF(AND(Table15[[#This Row],[Salary/Wages
Feb. 15, 2020]]&lt;&gt;"",Table15[[#This Row],[Salary/Wages
Feb. 15 - Apr. 26, 2020]]&lt;&gt;"",Table15[[#This Row],[Reduced More Than 25%?]]="Yes"),IF(Table15[[#This Row],[Salary/Wages
Feb. 15 - Apr. 26, 2020]]&gt;=Table15[[#This Row],[Salary/Wages
Feb. 15, 2020]],"No","Yes"),"")</f>
        <v/>
      </c>
      <c r="P319" s="108"/>
      <c r="Q319">
        <f>IF(AND(Table15[[#This Row],[Reduction Occurred 
2/15-4/26?]]&lt;&gt;"No",Table15[[#This Row],[Salary/Wages on Dec. 31, 2020 or End of Covered Period]]&gt;=Table15[[#This Row],[Salary/Wages
Feb. 15, 2020]]),0,ROUND(Table15[[#This Row],[Salary/Wages
Most Recent Quarter]]*0.75,2)-Table15[[#This Row],[Salary/Wages
Covered Period]])</f>
        <v>0</v>
      </c>
    </row>
    <row r="320" spans="1:17" x14ac:dyDescent="0.3">
      <c r="A320" s="60"/>
      <c r="B320" s="32"/>
      <c r="C320" s="87"/>
      <c r="D320" s="103">
        <f>IF(AND(NOT(ISBLANK(Table15[[#This Row],[Employee''s Name]])),NOT(ISBLANK(Table15[[#This Row],[Cash Compensation]]))),IF(CoveredPeriod="","See Question 2",MIN(Table15[[#This Row],[Cash Compensation]],MaxSalary)),0)</f>
        <v>0</v>
      </c>
      <c r="E320" s="31"/>
      <c r="F32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0" s="96" t="str">
        <f>IFERROR(IF(Reduction="Yes",0,IF(Table15[[#This Row],[Employee''s Name]]&lt;&gt;"",IF(Table15[[#This Row],[Reduced More Than 25%?]]="No",0,IF(Table15[[#This Row],[Pay Method]]="Hourly",Q320*Table15[[#This Row],[Avg Hours Worked / Week
Most Recent Quarter]]*Weeks,IF(Table15[[#This Row],[Pay Method]]="Salary",Q320*Weeks/52,"Please Select Pay Method"))),"")),"")</f>
        <v/>
      </c>
      <c r="H320" s="32"/>
      <c r="I320" s="98" t="str">
        <f>IFERROR(IF(Table15[[#This Row],[Pay Method]]="Salary",Table15[[#This Row],[Adjusted Cash Compensation ($100,000 Limit)]]/Weeks*52,IF(Table15[[#This Row],[Pay Method]]="Hourly",Table15[[#This Row],[Adjusted Cash Compensation ($100,000 Limit)]]/Weeks/Table15[[#This Row],[Average Hours
Paid/Week]],"")),"")</f>
        <v/>
      </c>
      <c r="J320" s="98"/>
      <c r="K320" s="34" t="str">
        <f>IFERROR(IF(Table15[[#This Row],[Salary/Wages
Covered Period]]&gt;=100000,"N/A",IF(OR(Table15[[#This Row],[Salary/Wages
Covered Period]]/Table15[[#This Row],[Salary/Wages
Most Recent Quarter]]&gt;=0.75,Table15[[#This Row],[Salary/Wages
Most Recent Quarter]]=0),"No","Yes")),"N/A")</f>
        <v>N/A</v>
      </c>
      <c r="L320" s="83"/>
      <c r="M320" s="106"/>
      <c r="N320" s="106"/>
      <c r="O320" s="34" t="str">
        <f>IF(AND(Table15[[#This Row],[Salary/Wages
Feb. 15, 2020]]&lt;&gt;"",Table15[[#This Row],[Salary/Wages
Feb. 15 - Apr. 26, 2020]]&lt;&gt;"",Table15[[#This Row],[Reduced More Than 25%?]]="Yes"),IF(Table15[[#This Row],[Salary/Wages
Feb. 15 - Apr. 26, 2020]]&gt;=Table15[[#This Row],[Salary/Wages
Feb. 15, 2020]],"No","Yes"),"")</f>
        <v/>
      </c>
      <c r="P320" s="108"/>
      <c r="Q320">
        <f>IF(AND(Table15[[#This Row],[Reduction Occurred 
2/15-4/26?]]&lt;&gt;"No",Table15[[#This Row],[Salary/Wages on Dec. 31, 2020 or End of Covered Period]]&gt;=Table15[[#This Row],[Salary/Wages
Feb. 15, 2020]]),0,ROUND(Table15[[#This Row],[Salary/Wages
Most Recent Quarter]]*0.75,2)-Table15[[#This Row],[Salary/Wages
Covered Period]])</f>
        <v>0</v>
      </c>
    </row>
    <row r="321" spans="1:17" x14ac:dyDescent="0.3">
      <c r="A321" s="60"/>
      <c r="B321" s="32"/>
      <c r="C321" s="87"/>
      <c r="D321" s="103">
        <f>IF(AND(NOT(ISBLANK(Table15[[#This Row],[Employee''s Name]])),NOT(ISBLANK(Table15[[#This Row],[Cash Compensation]]))),IF(CoveredPeriod="","See Question 2",MIN(Table15[[#This Row],[Cash Compensation]],MaxSalary)),0)</f>
        <v>0</v>
      </c>
      <c r="E321" s="31"/>
      <c r="F32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1" s="96" t="str">
        <f>IFERROR(IF(Reduction="Yes",0,IF(Table15[[#This Row],[Employee''s Name]]&lt;&gt;"",IF(Table15[[#This Row],[Reduced More Than 25%?]]="No",0,IF(Table15[[#This Row],[Pay Method]]="Hourly",Q321*Table15[[#This Row],[Avg Hours Worked / Week
Most Recent Quarter]]*Weeks,IF(Table15[[#This Row],[Pay Method]]="Salary",Q321*Weeks/52,"Please Select Pay Method"))),"")),"")</f>
        <v/>
      </c>
      <c r="H321" s="32"/>
      <c r="I321" s="98" t="str">
        <f>IFERROR(IF(Table15[[#This Row],[Pay Method]]="Salary",Table15[[#This Row],[Adjusted Cash Compensation ($100,000 Limit)]]/Weeks*52,IF(Table15[[#This Row],[Pay Method]]="Hourly",Table15[[#This Row],[Adjusted Cash Compensation ($100,000 Limit)]]/Weeks/Table15[[#This Row],[Average Hours
Paid/Week]],"")),"")</f>
        <v/>
      </c>
      <c r="J321" s="98"/>
      <c r="K321" s="34" t="str">
        <f>IFERROR(IF(Table15[[#This Row],[Salary/Wages
Covered Period]]&gt;=100000,"N/A",IF(OR(Table15[[#This Row],[Salary/Wages
Covered Period]]/Table15[[#This Row],[Salary/Wages
Most Recent Quarter]]&gt;=0.75,Table15[[#This Row],[Salary/Wages
Most Recent Quarter]]=0),"No","Yes")),"N/A")</f>
        <v>N/A</v>
      </c>
      <c r="L321" s="83"/>
      <c r="M321" s="106"/>
      <c r="N321" s="106"/>
      <c r="O321" s="34" t="str">
        <f>IF(AND(Table15[[#This Row],[Salary/Wages
Feb. 15, 2020]]&lt;&gt;"",Table15[[#This Row],[Salary/Wages
Feb. 15 - Apr. 26, 2020]]&lt;&gt;"",Table15[[#This Row],[Reduced More Than 25%?]]="Yes"),IF(Table15[[#This Row],[Salary/Wages
Feb. 15 - Apr. 26, 2020]]&gt;=Table15[[#This Row],[Salary/Wages
Feb. 15, 2020]],"No","Yes"),"")</f>
        <v/>
      </c>
      <c r="P321" s="108"/>
      <c r="Q321">
        <f>IF(AND(Table15[[#This Row],[Reduction Occurred 
2/15-4/26?]]&lt;&gt;"No",Table15[[#This Row],[Salary/Wages on Dec. 31, 2020 or End of Covered Period]]&gt;=Table15[[#This Row],[Salary/Wages
Feb. 15, 2020]]),0,ROUND(Table15[[#This Row],[Salary/Wages
Most Recent Quarter]]*0.75,2)-Table15[[#This Row],[Salary/Wages
Covered Period]])</f>
        <v>0</v>
      </c>
    </row>
    <row r="322" spans="1:17" x14ac:dyDescent="0.3">
      <c r="A322" s="60"/>
      <c r="B322" s="32"/>
      <c r="C322" s="87"/>
      <c r="D322" s="103">
        <f>IF(AND(NOT(ISBLANK(Table15[[#This Row],[Employee''s Name]])),NOT(ISBLANK(Table15[[#This Row],[Cash Compensation]]))),IF(CoveredPeriod="","See Question 2",MIN(Table15[[#This Row],[Cash Compensation]],MaxSalary)),0)</f>
        <v>0</v>
      </c>
      <c r="E322" s="31"/>
      <c r="F32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2" s="96" t="str">
        <f>IFERROR(IF(Reduction="Yes",0,IF(Table15[[#This Row],[Employee''s Name]]&lt;&gt;"",IF(Table15[[#This Row],[Reduced More Than 25%?]]="No",0,IF(Table15[[#This Row],[Pay Method]]="Hourly",Q322*Table15[[#This Row],[Avg Hours Worked / Week
Most Recent Quarter]]*Weeks,IF(Table15[[#This Row],[Pay Method]]="Salary",Q322*Weeks/52,"Please Select Pay Method"))),"")),"")</f>
        <v/>
      </c>
      <c r="H322" s="32"/>
      <c r="I322" s="98" t="str">
        <f>IFERROR(IF(Table15[[#This Row],[Pay Method]]="Salary",Table15[[#This Row],[Adjusted Cash Compensation ($100,000 Limit)]]/Weeks*52,IF(Table15[[#This Row],[Pay Method]]="Hourly",Table15[[#This Row],[Adjusted Cash Compensation ($100,000 Limit)]]/Weeks/Table15[[#This Row],[Average Hours
Paid/Week]],"")),"")</f>
        <v/>
      </c>
      <c r="J322" s="98"/>
      <c r="K322" s="34" t="str">
        <f>IFERROR(IF(Table15[[#This Row],[Salary/Wages
Covered Period]]&gt;=100000,"N/A",IF(OR(Table15[[#This Row],[Salary/Wages
Covered Period]]/Table15[[#This Row],[Salary/Wages
Most Recent Quarter]]&gt;=0.75,Table15[[#This Row],[Salary/Wages
Most Recent Quarter]]=0),"No","Yes")),"N/A")</f>
        <v>N/A</v>
      </c>
      <c r="L322" s="83"/>
      <c r="M322" s="106"/>
      <c r="N322" s="106"/>
      <c r="O322" s="34" t="str">
        <f>IF(AND(Table15[[#This Row],[Salary/Wages
Feb. 15, 2020]]&lt;&gt;"",Table15[[#This Row],[Salary/Wages
Feb. 15 - Apr. 26, 2020]]&lt;&gt;"",Table15[[#This Row],[Reduced More Than 25%?]]="Yes"),IF(Table15[[#This Row],[Salary/Wages
Feb. 15 - Apr. 26, 2020]]&gt;=Table15[[#This Row],[Salary/Wages
Feb. 15, 2020]],"No","Yes"),"")</f>
        <v/>
      </c>
      <c r="P322" s="108"/>
      <c r="Q322">
        <f>IF(AND(Table15[[#This Row],[Reduction Occurred 
2/15-4/26?]]&lt;&gt;"No",Table15[[#This Row],[Salary/Wages on Dec. 31, 2020 or End of Covered Period]]&gt;=Table15[[#This Row],[Salary/Wages
Feb. 15, 2020]]),0,ROUND(Table15[[#This Row],[Salary/Wages
Most Recent Quarter]]*0.75,2)-Table15[[#This Row],[Salary/Wages
Covered Period]])</f>
        <v>0</v>
      </c>
    </row>
    <row r="323" spans="1:17" x14ac:dyDescent="0.3">
      <c r="A323" s="60"/>
      <c r="B323" s="32"/>
      <c r="C323" s="87"/>
      <c r="D323" s="103">
        <f>IF(AND(NOT(ISBLANK(Table15[[#This Row],[Employee''s Name]])),NOT(ISBLANK(Table15[[#This Row],[Cash Compensation]]))),IF(CoveredPeriod="","See Question 2",MIN(Table15[[#This Row],[Cash Compensation]],MaxSalary)),0)</f>
        <v>0</v>
      </c>
      <c r="E323" s="31"/>
      <c r="F32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3" s="96" t="str">
        <f>IFERROR(IF(Reduction="Yes",0,IF(Table15[[#This Row],[Employee''s Name]]&lt;&gt;"",IF(Table15[[#This Row],[Reduced More Than 25%?]]="No",0,IF(Table15[[#This Row],[Pay Method]]="Hourly",Q323*Table15[[#This Row],[Avg Hours Worked / Week
Most Recent Quarter]]*Weeks,IF(Table15[[#This Row],[Pay Method]]="Salary",Q323*Weeks/52,"Please Select Pay Method"))),"")),"")</f>
        <v/>
      </c>
      <c r="H323" s="32"/>
      <c r="I323" s="98" t="str">
        <f>IFERROR(IF(Table15[[#This Row],[Pay Method]]="Salary",Table15[[#This Row],[Adjusted Cash Compensation ($100,000 Limit)]]/Weeks*52,IF(Table15[[#This Row],[Pay Method]]="Hourly",Table15[[#This Row],[Adjusted Cash Compensation ($100,000 Limit)]]/Weeks/Table15[[#This Row],[Average Hours
Paid/Week]],"")),"")</f>
        <v/>
      </c>
      <c r="J323" s="98"/>
      <c r="K323" s="34" t="str">
        <f>IFERROR(IF(Table15[[#This Row],[Salary/Wages
Covered Period]]&gt;=100000,"N/A",IF(OR(Table15[[#This Row],[Salary/Wages
Covered Period]]/Table15[[#This Row],[Salary/Wages
Most Recent Quarter]]&gt;=0.75,Table15[[#This Row],[Salary/Wages
Most Recent Quarter]]=0),"No","Yes")),"N/A")</f>
        <v>N/A</v>
      </c>
      <c r="L323" s="83"/>
      <c r="M323" s="106"/>
      <c r="N323" s="106"/>
      <c r="O323" s="34" t="str">
        <f>IF(AND(Table15[[#This Row],[Salary/Wages
Feb. 15, 2020]]&lt;&gt;"",Table15[[#This Row],[Salary/Wages
Feb. 15 - Apr. 26, 2020]]&lt;&gt;"",Table15[[#This Row],[Reduced More Than 25%?]]="Yes"),IF(Table15[[#This Row],[Salary/Wages
Feb. 15 - Apr. 26, 2020]]&gt;=Table15[[#This Row],[Salary/Wages
Feb. 15, 2020]],"No","Yes"),"")</f>
        <v/>
      </c>
      <c r="P323" s="108"/>
      <c r="Q323">
        <f>IF(AND(Table15[[#This Row],[Reduction Occurred 
2/15-4/26?]]&lt;&gt;"No",Table15[[#This Row],[Salary/Wages on Dec. 31, 2020 or End of Covered Period]]&gt;=Table15[[#This Row],[Salary/Wages
Feb. 15, 2020]]),0,ROUND(Table15[[#This Row],[Salary/Wages
Most Recent Quarter]]*0.75,2)-Table15[[#This Row],[Salary/Wages
Covered Period]])</f>
        <v>0</v>
      </c>
    </row>
    <row r="324" spans="1:17" x14ac:dyDescent="0.3">
      <c r="A324" s="60"/>
      <c r="B324" s="32"/>
      <c r="C324" s="87"/>
      <c r="D324" s="103">
        <f>IF(AND(NOT(ISBLANK(Table15[[#This Row],[Employee''s Name]])),NOT(ISBLANK(Table15[[#This Row],[Cash Compensation]]))),IF(CoveredPeriod="","See Question 2",MIN(Table15[[#This Row],[Cash Compensation]],MaxSalary)),0)</f>
        <v>0</v>
      </c>
      <c r="E324" s="31"/>
      <c r="F32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4" s="96" t="str">
        <f>IFERROR(IF(Reduction="Yes",0,IF(Table15[[#This Row],[Employee''s Name]]&lt;&gt;"",IF(Table15[[#This Row],[Reduced More Than 25%?]]="No",0,IF(Table15[[#This Row],[Pay Method]]="Hourly",Q324*Table15[[#This Row],[Avg Hours Worked / Week
Most Recent Quarter]]*Weeks,IF(Table15[[#This Row],[Pay Method]]="Salary",Q324*Weeks/52,"Please Select Pay Method"))),"")),"")</f>
        <v/>
      </c>
      <c r="H324" s="32"/>
      <c r="I324" s="98" t="str">
        <f>IFERROR(IF(Table15[[#This Row],[Pay Method]]="Salary",Table15[[#This Row],[Adjusted Cash Compensation ($100,000 Limit)]]/Weeks*52,IF(Table15[[#This Row],[Pay Method]]="Hourly",Table15[[#This Row],[Adjusted Cash Compensation ($100,000 Limit)]]/Weeks/Table15[[#This Row],[Average Hours
Paid/Week]],"")),"")</f>
        <v/>
      </c>
      <c r="J324" s="98"/>
      <c r="K324" s="34" t="str">
        <f>IFERROR(IF(Table15[[#This Row],[Salary/Wages
Covered Period]]&gt;=100000,"N/A",IF(OR(Table15[[#This Row],[Salary/Wages
Covered Period]]/Table15[[#This Row],[Salary/Wages
Most Recent Quarter]]&gt;=0.75,Table15[[#This Row],[Salary/Wages
Most Recent Quarter]]=0),"No","Yes")),"N/A")</f>
        <v>N/A</v>
      </c>
      <c r="L324" s="83"/>
      <c r="M324" s="106"/>
      <c r="N324" s="106"/>
      <c r="O324" s="34" t="str">
        <f>IF(AND(Table15[[#This Row],[Salary/Wages
Feb. 15, 2020]]&lt;&gt;"",Table15[[#This Row],[Salary/Wages
Feb. 15 - Apr. 26, 2020]]&lt;&gt;"",Table15[[#This Row],[Reduced More Than 25%?]]="Yes"),IF(Table15[[#This Row],[Salary/Wages
Feb. 15 - Apr. 26, 2020]]&gt;=Table15[[#This Row],[Salary/Wages
Feb. 15, 2020]],"No","Yes"),"")</f>
        <v/>
      </c>
      <c r="P324" s="108"/>
      <c r="Q324">
        <f>IF(AND(Table15[[#This Row],[Reduction Occurred 
2/15-4/26?]]&lt;&gt;"No",Table15[[#This Row],[Salary/Wages on Dec. 31, 2020 or End of Covered Period]]&gt;=Table15[[#This Row],[Salary/Wages
Feb. 15, 2020]]),0,ROUND(Table15[[#This Row],[Salary/Wages
Most Recent Quarter]]*0.75,2)-Table15[[#This Row],[Salary/Wages
Covered Period]])</f>
        <v>0</v>
      </c>
    </row>
    <row r="325" spans="1:17" x14ac:dyDescent="0.3">
      <c r="A325" s="60"/>
      <c r="B325" s="32"/>
      <c r="C325" s="87"/>
      <c r="D325" s="103">
        <f>IF(AND(NOT(ISBLANK(Table15[[#This Row],[Employee''s Name]])),NOT(ISBLANK(Table15[[#This Row],[Cash Compensation]]))),IF(CoveredPeriod="","See Question 2",MIN(Table15[[#This Row],[Cash Compensation]],MaxSalary)),0)</f>
        <v>0</v>
      </c>
      <c r="E325" s="31"/>
      <c r="F32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5" s="96" t="str">
        <f>IFERROR(IF(Reduction="Yes",0,IF(Table15[[#This Row],[Employee''s Name]]&lt;&gt;"",IF(Table15[[#This Row],[Reduced More Than 25%?]]="No",0,IF(Table15[[#This Row],[Pay Method]]="Hourly",Q325*Table15[[#This Row],[Avg Hours Worked / Week
Most Recent Quarter]]*Weeks,IF(Table15[[#This Row],[Pay Method]]="Salary",Q325*Weeks/52,"Please Select Pay Method"))),"")),"")</f>
        <v/>
      </c>
      <c r="H325" s="32"/>
      <c r="I325" s="98" t="str">
        <f>IFERROR(IF(Table15[[#This Row],[Pay Method]]="Salary",Table15[[#This Row],[Adjusted Cash Compensation ($100,000 Limit)]]/Weeks*52,IF(Table15[[#This Row],[Pay Method]]="Hourly",Table15[[#This Row],[Adjusted Cash Compensation ($100,000 Limit)]]/Weeks/Table15[[#This Row],[Average Hours
Paid/Week]],"")),"")</f>
        <v/>
      </c>
      <c r="J325" s="98"/>
      <c r="K325" s="34" t="str">
        <f>IFERROR(IF(Table15[[#This Row],[Salary/Wages
Covered Period]]&gt;=100000,"N/A",IF(OR(Table15[[#This Row],[Salary/Wages
Covered Period]]/Table15[[#This Row],[Salary/Wages
Most Recent Quarter]]&gt;=0.75,Table15[[#This Row],[Salary/Wages
Most Recent Quarter]]=0),"No","Yes")),"N/A")</f>
        <v>N/A</v>
      </c>
      <c r="L325" s="83"/>
      <c r="M325" s="106"/>
      <c r="N325" s="106"/>
      <c r="O325" s="34" t="str">
        <f>IF(AND(Table15[[#This Row],[Salary/Wages
Feb. 15, 2020]]&lt;&gt;"",Table15[[#This Row],[Salary/Wages
Feb. 15 - Apr. 26, 2020]]&lt;&gt;"",Table15[[#This Row],[Reduced More Than 25%?]]="Yes"),IF(Table15[[#This Row],[Salary/Wages
Feb. 15 - Apr. 26, 2020]]&gt;=Table15[[#This Row],[Salary/Wages
Feb. 15, 2020]],"No","Yes"),"")</f>
        <v/>
      </c>
      <c r="P325" s="108"/>
      <c r="Q325">
        <f>IF(AND(Table15[[#This Row],[Reduction Occurred 
2/15-4/26?]]&lt;&gt;"No",Table15[[#This Row],[Salary/Wages on Dec. 31, 2020 or End of Covered Period]]&gt;=Table15[[#This Row],[Salary/Wages
Feb. 15, 2020]]),0,ROUND(Table15[[#This Row],[Salary/Wages
Most Recent Quarter]]*0.75,2)-Table15[[#This Row],[Salary/Wages
Covered Period]])</f>
        <v>0</v>
      </c>
    </row>
    <row r="326" spans="1:17" x14ac:dyDescent="0.3">
      <c r="A326" s="60"/>
      <c r="B326" s="32"/>
      <c r="C326" s="87"/>
      <c r="D326" s="103">
        <f>IF(AND(NOT(ISBLANK(Table15[[#This Row],[Employee''s Name]])),NOT(ISBLANK(Table15[[#This Row],[Cash Compensation]]))),IF(CoveredPeriod="","See Question 2",MIN(Table15[[#This Row],[Cash Compensation]],MaxSalary)),0)</f>
        <v>0</v>
      </c>
      <c r="E326" s="31"/>
      <c r="F32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6" s="96" t="str">
        <f>IFERROR(IF(Reduction="Yes",0,IF(Table15[[#This Row],[Employee''s Name]]&lt;&gt;"",IF(Table15[[#This Row],[Reduced More Than 25%?]]="No",0,IF(Table15[[#This Row],[Pay Method]]="Hourly",Q326*Table15[[#This Row],[Avg Hours Worked / Week
Most Recent Quarter]]*Weeks,IF(Table15[[#This Row],[Pay Method]]="Salary",Q326*Weeks/52,"Please Select Pay Method"))),"")),"")</f>
        <v/>
      </c>
      <c r="H326" s="32"/>
      <c r="I326" s="98" t="str">
        <f>IFERROR(IF(Table15[[#This Row],[Pay Method]]="Salary",Table15[[#This Row],[Adjusted Cash Compensation ($100,000 Limit)]]/Weeks*52,IF(Table15[[#This Row],[Pay Method]]="Hourly",Table15[[#This Row],[Adjusted Cash Compensation ($100,000 Limit)]]/Weeks/Table15[[#This Row],[Average Hours
Paid/Week]],"")),"")</f>
        <v/>
      </c>
      <c r="J326" s="98"/>
      <c r="K326" s="34" t="str">
        <f>IFERROR(IF(Table15[[#This Row],[Salary/Wages
Covered Period]]&gt;=100000,"N/A",IF(OR(Table15[[#This Row],[Salary/Wages
Covered Period]]/Table15[[#This Row],[Salary/Wages
Most Recent Quarter]]&gt;=0.75,Table15[[#This Row],[Salary/Wages
Most Recent Quarter]]=0),"No","Yes")),"N/A")</f>
        <v>N/A</v>
      </c>
      <c r="L326" s="83"/>
      <c r="M326" s="106"/>
      <c r="N326" s="106"/>
      <c r="O326" s="34" t="str">
        <f>IF(AND(Table15[[#This Row],[Salary/Wages
Feb. 15, 2020]]&lt;&gt;"",Table15[[#This Row],[Salary/Wages
Feb. 15 - Apr. 26, 2020]]&lt;&gt;"",Table15[[#This Row],[Reduced More Than 25%?]]="Yes"),IF(Table15[[#This Row],[Salary/Wages
Feb. 15 - Apr. 26, 2020]]&gt;=Table15[[#This Row],[Salary/Wages
Feb. 15, 2020]],"No","Yes"),"")</f>
        <v/>
      </c>
      <c r="P326" s="108"/>
      <c r="Q326">
        <f>IF(AND(Table15[[#This Row],[Reduction Occurred 
2/15-4/26?]]&lt;&gt;"No",Table15[[#This Row],[Salary/Wages on Dec. 31, 2020 or End of Covered Period]]&gt;=Table15[[#This Row],[Salary/Wages
Feb. 15, 2020]]),0,ROUND(Table15[[#This Row],[Salary/Wages
Most Recent Quarter]]*0.75,2)-Table15[[#This Row],[Salary/Wages
Covered Period]])</f>
        <v>0</v>
      </c>
    </row>
    <row r="327" spans="1:17" x14ac:dyDescent="0.3">
      <c r="A327" s="60"/>
      <c r="B327" s="32"/>
      <c r="C327" s="87"/>
      <c r="D327" s="103">
        <f>IF(AND(NOT(ISBLANK(Table15[[#This Row],[Employee''s Name]])),NOT(ISBLANK(Table15[[#This Row],[Cash Compensation]]))),IF(CoveredPeriod="","See Question 2",MIN(Table15[[#This Row],[Cash Compensation]],MaxSalary)),0)</f>
        <v>0</v>
      </c>
      <c r="E327" s="31"/>
      <c r="F32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7" s="96" t="str">
        <f>IFERROR(IF(Reduction="Yes",0,IF(Table15[[#This Row],[Employee''s Name]]&lt;&gt;"",IF(Table15[[#This Row],[Reduced More Than 25%?]]="No",0,IF(Table15[[#This Row],[Pay Method]]="Hourly",Q327*Table15[[#This Row],[Avg Hours Worked / Week
Most Recent Quarter]]*Weeks,IF(Table15[[#This Row],[Pay Method]]="Salary",Q327*Weeks/52,"Please Select Pay Method"))),"")),"")</f>
        <v/>
      </c>
      <c r="H327" s="32"/>
      <c r="I327" s="98" t="str">
        <f>IFERROR(IF(Table15[[#This Row],[Pay Method]]="Salary",Table15[[#This Row],[Adjusted Cash Compensation ($100,000 Limit)]]/Weeks*52,IF(Table15[[#This Row],[Pay Method]]="Hourly",Table15[[#This Row],[Adjusted Cash Compensation ($100,000 Limit)]]/Weeks/Table15[[#This Row],[Average Hours
Paid/Week]],"")),"")</f>
        <v/>
      </c>
      <c r="J327" s="98"/>
      <c r="K327" s="34" t="str">
        <f>IFERROR(IF(Table15[[#This Row],[Salary/Wages
Covered Period]]&gt;=100000,"N/A",IF(OR(Table15[[#This Row],[Salary/Wages
Covered Period]]/Table15[[#This Row],[Salary/Wages
Most Recent Quarter]]&gt;=0.75,Table15[[#This Row],[Salary/Wages
Most Recent Quarter]]=0),"No","Yes")),"N/A")</f>
        <v>N/A</v>
      </c>
      <c r="L327" s="83"/>
      <c r="M327" s="106"/>
      <c r="N327" s="106"/>
      <c r="O327" s="34" t="str">
        <f>IF(AND(Table15[[#This Row],[Salary/Wages
Feb. 15, 2020]]&lt;&gt;"",Table15[[#This Row],[Salary/Wages
Feb. 15 - Apr. 26, 2020]]&lt;&gt;"",Table15[[#This Row],[Reduced More Than 25%?]]="Yes"),IF(Table15[[#This Row],[Salary/Wages
Feb. 15 - Apr. 26, 2020]]&gt;=Table15[[#This Row],[Salary/Wages
Feb. 15, 2020]],"No","Yes"),"")</f>
        <v/>
      </c>
      <c r="P327" s="108"/>
      <c r="Q327">
        <f>IF(AND(Table15[[#This Row],[Reduction Occurred 
2/15-4/26?]]&lt;&gt;"No",Table15[[#This Row],[Salary/Wages on Dec. 31, 2020 or End of Covered Period]]&gt;=Table15[[#This Row],[Salary/Wages
Feb. 15, 2020]]),0,ROUND(Table15[[#This Row],[Salary/Wages
Most Recent Quarter]]*0.75,2)-Table15[[#This Row],[Salary/Wages
Covered Period]])</f>
        <v>0</v>
      </c>
    </row>
    <row r="328" spans="1:17" x14ac:dyDescent="0.3">
      <c r="A328" s="60"/>
      <c r="B328" s="32"/>
      <c r="C328" s="87"/>
      <c r="D328" s="103">
        <f>IF(AND(NOT(ISBLANK(Table15[[#This Row],[Employee''s Name]])),NOT(ISBLANK(Table15[[#This Row],[Cash Compensation]]))),IF(CoveredPeriod="","See Question 2",MIN(Table15[[#This Row],[Cash Compensation]],MaxSalary)),0)</f>
        <v>0</v>
      </c>
      <c r="E328" s="31"/>
      <c r="F32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8" s="96" t="str">
        <f>IFERROR(IF(Reduction="Yes",0,IF(Table15[[#This Row],[Employee''s Name]]&lt;&gt;"",IF(Table15[[#This Row],[Reduced More Than 25%?]]="No",0,IF(Table15[[#This Row],[Pay Method]]="Hourly",Q328*Table15[[#This Row],[Avg Hours Worked / Week
Most Recent Quarter]]*Weeks,IF(Table15[[#This Row],[Pay Method]]="Salary",Q328*Weeks/52,"Please Select Pay Method"))),"")),"")</f>
        <v/>
      </c>
      <c r="H328" s="32"/>
      <c r="I328" s="98" t="str">
        <f>IFERROR(IF(Table15[[#This Row],[Pay Method]]="Salary",Table15[[#This Row],[Adjusted Cash Compensation ($100,000 Limit)]]/Weeks*52,IF(Table15[[#This Row],[Pay Method]]="Hourly",Table15[[#This Row],[Adjusted Cash Compensation ($100,000 Limit)]]/Weeks/Table15[[#This Row],[Average Hours
Paid/Week]],"")),"")</f>
        <v/>
      </c>
      <c r="J328" s="98"/>
      <c r="K328" s="34" t="str">
        <f>IFERROR(IF(Table15[[#This Row],[Salary/Wages
Covered Period]]&gt;=100000,"N/A",IF(OR(Table15[[#This Row],[Salary/Wages
Covered Period]]/Table15[[#This Row],[Salary/Wages
Most Recent Quarter]]&gt;=0.75,Table15[[#This Row],[Salary/Wages
Most Recent Quarter]]=0),"No","Yes")),"N/A")</f>
        <v>N/A</v>
      </c>
      <c r="L328" s="83"/>
      <c r="M328" s="106"/>
      <c r="N328" s="106"/>
      <c r="O328" s="34" t="str">
        <f>IF(AND(Table15[[#This Row],[Salary/Wages
Feb. 15, 2020]]&lt;&gt;"",Table15[[#This Row],[Salary/Wages
Feb. 15 - Apr. 26, 2020]]&lt;&gt;"",Table15[[#This Row],[Reduced More Than 25%?]]="Yes"),IF(Table15[[#This Row],[Salary/Wages
Feb. 15 - Apr. 26, 2020]]&gt;=Table15[[#This Row],[Salary/Wages
Feb. 15, 2020]],"No","Yes"),"")</f>
        <v/>
      </c>
      <c r="P328" s="108"/>
      <c r="Q328">
        <f>IF(AND(Table15[[#This Row],[Reduction Occurred 
2/15-4/26?]]&lt;&gt;"No",Table15[[#This Row],[Salary/Wages on Dec. 31, 2020 or End of Covered Period]]&gt;=Table15[[#This Row],[Salary/Wages
Feb. 15, 2020]]),0,ROUND(Table15[[#This Row],[Salary/Wages
Most Recent Quarter]]*0.75,2)-Table15[[#This Row],[Salary/Wages
Covered Period]])</f>
        <v>0</v>
      </c>
    </row>
    <row r="329" spans="1:17" x14ac:dyDescent="0.3">
      <c r="A329" s="60"/>
      <c r="B329" s="32"/>
      <c r="C329" s="87"/>
      <c r="D329" s="103">
        <f>IF(AND(NOT(ISBLANK(Table15[[#This Row],[Employee''s Name]])),NOT(ISBLANK(Table15[[#This Row],[Cash Compensation]]))),IF(CoveredPeriod="","See Question 2",MIN(Table15[[#This Row],[Cash Compensation]],MaxSalary)),0)</f>
        <v>0</v>
      </c>
      <c r="E329" s="31"/>
      <c r="F32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29" s="96" t="str">
        <f>IFERROR(IF(Reduction="Yes",0,IF(Table15[[#This Row],[Employee''s Name]]&lt;&gt;"",IF(Table15[[#This Row],[Reduced More Than 25%?]]="No",0,IF(Table15[[#This Row],[Pay Method]]="Hourly",Q329*Table15[[#This Row],[Avg Hours Worked / Week
Most Recent Quarter]]*Weeks,IF(Table15[[#This Row],[Pay Method]]="Salary",Q329*Weeks/52,"Please Select Pay Method"))),"")),"")</f>
        <v/>
      </c>
      <c r="H329" s="32"/>
      <c r="I329" s="98" t="str">
        <f>IFERROR(IF(Table15[[#This Row],[Pay Method]]="Salary",Table15[[#This Row],[Adjusted Cash Compensation ($100,000 Limit)]]/Weeks*52,IF(Table15[[#This Row],[Pay Method]]="Hourly",Table15[[#This Row],[Adjusted Cash Compensation ($100,000 Limit)]]/Weeks/Table15[[#This Row],[Average Hours
Paid/Week]],"")),"")</f>
        <v/>
      </c>
      <c r="J329" s="98"/>
      <c r="K329" s="34" t="str">
        <f>IFERROR(IF(Table15[[#This Row],[Salary/Wages
Covered Period]]&gt;=100000,"N/A",IF(OR(Table15[[#This Row],[Salary/Wages
Covered Period]]/Table15[[#This Row],[Salary/Wages
Most Recent Quarter]]&gt;=0.75,Table15[[#This Row],[Salary/Wages
Most Recent Quarter]]=0),"No","Yes")),"N/A")</f>
        <v>N/A</v>
      </c>
      <c r="L329" s="83"/>
      <c r="M329" s="106"/>
      <c r="N329" s="106"/>
      <c r="O329" s="34" t="str">
        <f>IF(AND(Table15[[#This Row],[Salary/Wages
Feb. 15, 2020]]&lt;&gt;"",Table15[[#This Row],[Salary/Wages
Feb. 15 - Apr. 26, 2020]]&lt;&gt;"",Table15[[#This Row],[Reduced More Than 25%?]]="Yes"),IF(Table15[[#This Row],[Salary/Wages
Feb. 15 - Apr. 26, 2020]]&gt;=Table15[[#This Row],[Salary/Wages
Feb. 15, 2020]],"No","Yes"),"")</f>
        <v/>
      </c>
      <c r="P329" s="108"/>
      <c r="Q329">
        <f>IF(AND(Table15[[#This Row],[Reduction Occurred 
2/15-4/26?]]&lt;&gt;"No",Table15[[#This Row],[Salary/Wages on Dec. 31, 2020 or End of Covered Period]]&gt;=Table15[[#This Row],[Salary/Wages
Feb. 15, 2020]]),0,ROUND(Table15[[#This Row],[Salary/Wages
Most Recent Quarter]]*0.75,2)-Table15[[#This Row],[Salary/Wages
Covered Period]])</f>
        <v>0</v>
      </c>
    </row>
    <row r="330" spans="1:17" x14ac:dyDescent="0.3">
      <c r="A330" s="60"/>
      <c r="B330" s="32"/>
      <c r="C330" s="87"/>
      <c r="D330" s="103">
        <f>IF(AND(NOT(ISBLANK(Table15[[#This Row],[Employee''s Name]])),NOT(ISBLANK(Table15[[#This Row],[Cash Compensation]]))),IF(CoveredPeriod="","See Question 2",MIN(Table15[[#This Row],[Cash Compensation]],MaxSalary)),0)</f>
        <v>0</v>
      </c>
      <c r="E330" s="31"/>
      <c r="F33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0" s="96" t="str">
        <f>IFERROR(IF(Reduction="Yes",0,IF(Table15[[#This Row],[Employee''s Name]]&lt;&gt;"",IF(Table15[[#This Row],[Reduced More Than 25%?]]="No",0,IF(Table15[[#This Row],[Pay Method]]="Hourly",Q330*Table15[[#This Row],[Avg Hours Worked / Week
Most Recent Quarter]]*Weeks,IF(Table15[[#This Row],[Pay Method]]="Salary",Q330*Weeks/52,"Please Select Pay Method"))),"")),"")</f>
        <v/>
      </c>
      <c r="H330" s="32"/>
      <c r="I330" s="98" t="str">
        <f>IFERROR(IF(Table15[[#This Row],[Pay Method]]="Salary",Table15[[#This Row],[Adjusted Cash Compensation ($100,000 Limit)]]/Weeks*52,IF(Table15[[#This Row],[Pay Method]]="Hourly",Table15[[#This Row],[Adjusted Cash Compensation ($100,000 Limit)]]/Weeks/Table15[[#This Row],[Average Hours
Paid/Week]],"")),"")</f>
        <v/>
      </c>
      <c r="J330" s="98"/>
      <c r="K330" s="34" t="str">
        <f>IFERROR(IF(Table15[[#This Row],[Salary/Wages
Covered Period]]&gt;=100000,"N/A",IF(OR(Table15[[#This Row],[Salary/Wages
Covered Period]]/Table15[[#This Row],[Salary/Wages
Most Recent Quarter]]&gt;=0.75,Table15[[#This Row],[Salary/Wages
Most Recent Quarter]]=0),"No","Yes")),"N/A")</f>
        <v>N/A</v>
      </c>
      <c r="L330" s="83"/>
      <c r="M330" s="106"/>
      <c r="N330" s="106"/>
      <c r="O330" s="34" t="str">
        <f>IF(AND(Table15[[#This Row],[Salary/Wages
Feb. 15, 2020]]&lt;&gt;"",Table15[[#This Row],[Salary/Wages
Feb. 15 - Apr. 26, 2020]]&lt;&gt;"",Table15[[#This Row],[Reduced More Than 25%?]]="Yes"),IF(Table15[[#This Row],[Salary/Wages
Feb. 15 - Apr. 26, 2020]]&gt;=Table15[[#This Row],[Salary/Wages
Feb. 15, 2020]],"No","Yes"),"")</f>
        <v/>
      </c>
      <c r="P330" s="108"/>
      <c r="Q330">
        <f>IF(AND(Table15[[#This Row],[Reduction Occurred 
2/15-4/26?]]&lt;&gt;"No",Table15[[#This Row],[Salary/Wages on Dec. 31, 2020 or End of Covered Period]]&gt;=Table15[[#This Row],[Salary/Wages
Feb. 15, 2020]]),0,ROUND(Table15[[#This Row],[Salary/Wages
Most Recent Quarter]]*0.75,2)-Table15[[#This Row],[Salary/Wages
Covered Period]])</f>
        <v>0</v>
      </c>
    </row>
    <row r="331" spans="1:17" x14ac:dyDescent="0.3">
      <c r="A331" s="60"/>
      <c r="B331" s="32"/>
      <c r="C331" s="87"/>
      <c r="D331" s="103">
        <f>IF(AND(NOT(ISBLANK(Table15[[#This Row],[Employee''s Name]])),NOT(ISBLANK(Table15[[#This Row],[Cash Compensation]]))),IF(CoveredPeriod="","See Question 2",MIN(Table15[[#This Row],[Cash Compensation]],MaxSalary)),0)</f>
        <v>0</v>
      </c>
      <c r="E331" s="31"/>
      <c r="F33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1" s="96" t="str">
        <f>IFERROR(IF(Reduction="Yes",0,IF(Table15[[#This Row],[Employee''s Name]]&lt;&gt;"",IF(Table15[[#This Row],[Reduced More Than 25%?]]="No",0,IF(Table15[[#This Row],[Pay Method]]="Hourly",Q331*Table15[[#This Row],[Avg Hours Worked / Week
Most Recent Quarter]]*Weeks,IF(Table15[[#This Row],[Pay Method]]="Salary",Q331*Weeks/52,"Please Select Pay Method"))),"")),"")</f>
        <v/>
      </c>
      <c r="H331" s="32"/>
      <c r="I331" s="98" t="str">
        <f>IFERROR(IF(Table15[[#This Row],[Pay Method]]="Salary",Table15[[#This Row],[Adjusted Cash Compensation ($100,000 Limit)]]/Weeks*52,IF(Table15[[#This Row],[Pay Method]]="Hourly",Table15[[#This Row],[Adjusted Cash Compensation ($100,000 Limit)]]/Weeks/Table15[[#This Row],[Average Hours
Paid/Week]],"")),"")</f>
        <v/>
      </c>
      <c r="J331" s="98"/>
      <c r="K331" s="34" t="str">
        <f>IFERROR(IF(Table15[[#This Row],[Salary/Wages
Covered Period]]&gt;=100000,"N/A",IF(OR(Table15[[#This Row],[Salary/Wages
Covered Period]]/Table15[[#This Row],[Salary/Wages
Most Recent Quarter]]&gt;=0.75,Table15[[#This Row],[Salary/Wages
Most Recent Quarter]]=0),"No","Yes")),"N/A")</f>
        <v>N/A</v>
      </c>
      <c r="L331" s="83"/>
      <c r="M331" s="106"/>
      <c r="N331" s="106"/>
      <c r="O331" s="34" t="str">
        <f>IF(AND(Table15[[#This Row],[Salary/Wages
Feb. 15, 2020]]&lt;&gt;"",Table15[[#This Row],[Salary/Wages
Feb. 15 - Apr. 26, 2020]]&lt;&gt;"",Table15[[#This Row],[Reduced More Than 25%?]]="Yes"),IF(Table15[[#This Row],[Salary/Wages
Feb. 15 - Apr. 26, 2020]]&gt;=Table15[[#This Row],[Salary/Wages
Feb. 15, 2020]],"No","Yes"),"")</f>
        <v/>
      </c>
      <c r="P331" s="108"/>
      <c r="Q331">
        <f>IF(AND(Table15[[#This Row],[Reduction Occurred 
2/15-4/26?]]&lt;&gt;"No",Table15[[#This Row],[Salary/Wages on Dec. 31, 2020 or End of Covered Period]]&gt;=Table15[[#This Row],[Salary/Wages
Feb. 15, 2020]]),0,ROUND(Table15[[#This Row],[Salary/Wages
Most Recent Quarter]]*0.75,2)-Table15[[#This Row],[Salary/Wages
Covered Period]])</f>
        <v>0</v>
      </c>
    </row>
    <row r="332" spans="1:17" x14ac:dyDescent="0.3">
      <c r="A332" s="60"/>
      <c r="B332" s="32"/>
      <c r="C332" s="87"/>
      <c r="D332" s="103">
        <f>IF(AND(NOT(ISBLANK(Table15[[#This Row],[Employee''s Name]])),NOT(ISBLANK(Table15[[#This Row],[Cash Compensation]]))),IF(CoveredPeriod="","See Question 2",MIN(Table15[[#This Row],[Cash Compensation]],MaxSalary)),0)</f>
        <v>0</v>
      </c>
      <c r="E332" s="31"/>
      <c r="F33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2" s="96" t="str">
        <f>IFERROR(IF(Reduction="Yes",0,IF(Table15[[#This Row],[Employee''s Name]]&lt;&gt;"",IF(Table15[[#This Row],[Reduced More Than 25%?]]="No",0,IF(Table15[[#This Row],[Pay Method]]="Hourly",Q332*Table15[[#This Row],[Avg Hours Worked / Week
Most Recent Quarter]]*Weeks,IF(Table15[[#This Row],[Pay Method]]="Salary",Q332*Weeks/52,"Please Select Pay Method"))),"")),"")</f>
        <v/>
      </c>
      <c r="H332" s="32"/>
      <c r="I332" s="98" t="str">
        <f>IFERROR(IF(Table15[[#This Row],[Pay Method]]="Salary",Table15[[#This Row],[Adjusted Cash Compensation ($100,000 Limit)]]/Weeks*52,IF(Table15[[#This Row],[Pay Method]]="Hourly",Table15[[#This Row],[Adjusted Cash Compensation ($100,000 Limit)]]/Weeks/Table15[[#This Row],[Average Hours
Paid/Week]],"")),"")</f>
        <v/>
      </c>
      <c r="J332" s="98"/>
      <c r="K332" s="34" t="str">
        <f>IFERROR(IF(Table15[[#This Row],[Salary/Wages
Covered Period]]&gt;=100000,"N/A",IF(OR(Table15[[#This Row],[Salary/Wages
Covered Period]]/Table15[[#This Row],[Salary/Wages
Most Recent Quarter]]&gt;=0.75,Table15[[#This Row],[Salary/Wages
Most Recent Quarter]]=0),"No","Yes")),"N/A")</f>
        <v>N/A</v>
      </c>
      <c r="L332" s="83"/>
      <c r="M332" s="106"/>
      <c r="N332" s="106"/>
      <c r="O332" s="34" t="str">
        <f>IF(AND(Table15[[#This Row],[Salary/Wages
Feb. 15, 2020]]&lt;&gt;"",Table15[[#This Row],[Salary/Wages
Feb. 15 - Apr. 26, 2020]]&lt;&gt;"",Table15[[#This Row],[Reduced More Than 25%?]]="Yes"),IF(Table15[[#This Row],[Salary/Wages
Feb. 15 - Apr. 26, 2020]]&gt;=Table15[[#This Row],[Salary/Wages
Feb. 15, 2020]],"No","Yes"),"")</f>
        <v/>
      </c>
      <c r="P332" s="108"/>
      <c r="Q332">
        <f>IF(AND(Table15[[#This Row],[Reduction Occurred 
2/15-4/26?]]&lt;&gt;"No",Table15[[#This Row],[Salary/Wages on Dec. 31, 2020 or End of Covered Period]]&gt;=Table15[[#This Row],[Salary/Wages
Feb. 15, 2020]]),0,ROUND(Table15[[#This Row],[Salary/Wages
Most Recent Quarter]]*0.75,2)-Table15[[#This Row],[Salary/Wages
Covered Period]])</f>
        <v>0</v>
      </c>
    </row>
    <row r="333" spans="1:17" x14ac:dyDescent="0.3">
      <c r="A333" s="60"/>
      <c r="B333" s="32"/>
      <c r="C333" s="87"/>
      <c r="D333" s="103">
        <f>IF(AND(NOT(ISBLANK(Table15[[#This Row],[Employee''s Name]])),NOT(ISBLANK(Table15[[#This Row],[Cash Compensation]]))),IF(CoveredPeriod="","See Question 2",MIN(Table15[[#This Row],[Cash Compensation]],MaxSalary)),0)</f>
        <v>0</v>
      </c>
      <c r="E333" s="31"/>
      <c r="F33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3" s="96" t="str">
        <f>IFERROR(IF(Reduction="Yes",0,IF(Table15[[#This Row],[Employee''s Name]]&lt;&gt;"",IF(Table15[[#This Row],[Reduced More Than 25%?]]="No",0,IF(Table15[[#This Row],[Pay Method]]="Hourly",Q333*Table15[[#This Row],[Avg Hours Worked / Week
Most Recent Quarter]]*Weeks,IF(Table15[[#This Row],[Pay Method]]="Salary",Q333*Weeks/52,"Please Select Pay Method"))),"")),"")</f>
        <v/>
      </c>
      <c r="H333" s="32"/>
      <c r="I333" s="98" t="str">
        <f>IFERROR(IF(Table15[[#This Row],[Pay Method]]="Salary",Table15[[#This Row],[Adjusted Cash Compensation ($100,000 Limit)]]/Weeks*52,IF(Table15[[#This Row],[Pay Method]]="Hourly",Table15[[#This Row],[Adjusted Cash Compensation ($100,000 Limit)]]/Weeks/Table15[[#This Row],[Average Hours
Paid/Week]],"")),"")</f>
        <v/>
      </c>
      <c r="J333" s="98"/>
      <c r="K333" s="34" t="str">
        <f>IFERROR(IF(Table15[[#This Row],[Salary/Wages
Covered Period]]&gt;=100000,"N/A",IF(OR(Table15[[#This Row],[Salary/Wages
Covered Period]]/Table15[[#This Row],[Salary/Wages
Most Recent Quarter]]&gt;=0.75,Table15[[#This Row],[Salary/Wages
Most Recent Quarter]]=0),"No","Yes")),"N/A")</f>
        <v>N/A</v>
      </c>
      <c r="L333" s="83"/>
      <c r="M333" s="106"/>
      <c r="N333" s="106"/>
      <c r="O333" s="34" t="str">
        <f>IF(AND(Table15[[#This Row],[Salary/Wages
Feb. 15, 2020]]&lt;&gt;"",Table15[[#This Row],[Salary/Wages
Feb. 15 - Apr. 26, 2020]]&lt;&gt;"",Table15[[#This Row],[Reduced More Than 25%?]]="Yes"),IF(Table15[[#This Row],[Salary/Wages
Feb. 15 - Apr. 26, 2020]]&gt;=Table15[[#This Row],[Salary/Wages
Feb. 15, 2020]],"No","Yes"),"")</f>
        <v/>
      </c>
      <c r="P333" s="108"/>
      <c r="Q333">
        <f>IF(AND(Table15[[#This Row],[Reduction Occurred 
2/15-4/26?]]&lt;&gt;"No",Table15[[#This Row],[Salary/Wages on Dec. 31, 2020 or End of Covered Period]]&gt;=Table15[[#This Row],[Salary/Wages
Feb. 15, 2020]]),0,ROUND(Table15[[#This Row],[Salary/Wages
Most Recent Quarter]]*0.75,2)-Table15[[#This Row],[Salary/Wages
Covered Period]])</f>
        <v>0</v>
      </c>
    </row>
    <row r="334" spans="1:17" x14ac:dyDescent="0.3">
      <c r="A334" s="60"/>
      <c r="B334" s="32"/>
      <c r="C334" s="87"/>
      <c r="D334" s="103">
        <f>IF(AND(NOT(ISBLANK(Table15[[#This Row],[Employee''s Name]])),NOT(ISBLANK(Table15[[#This Row],[Cash Compensation]]))),IF(CoveredPeriod="","See Question 2",MIN(Table15[[#This Row],[Cash Compensation]],MaxSalary)),0)</f>
        <v>0</v>
      </c>
      <c r="E334" s="31"/>
      <c r="F33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4" s="96" t="str">
        <f>IFERROR(IF(Reduction="Yes",0,IF(Table15[[#This Row],[Employee''s Name]]&lt;&gt;"",IF(Table15[[#This Row],[Reduced More Than 25%?]]="No",0,IF(Table15[[#This Row],[Pay Method]]="Hourly",Q334*Table15[[#This Row],[Avg Hours Worked / Week
Most Recent Quarter]]*Weeks,IF(Table15[[#This Row],[Pay Method]]="Salary",Q334*Weeks/52,"Please Select Pay Method"))),"")),"")</f>
        <v/>
      </c>
      <c r="H334" s="32"/>
      <c r="I334" s="98" t="str">
        <f>IFERROR(IF(Table15[[#This Row],[Pay Method]]="Salary",Table15[[#This Row],[Adjusted Cash Compensation ($100,000 Limit)]]/Weeks*52,IF(Table15[[#This Row],[Pay Method]]="Hourly",Table15[[#This Row],[Adjusted Cash Compensation ($100,000 Limit)]]/Weeks/Table15[[#This Row],[Average Hours
Paid/Week]],"")),"")</f>
        <v/>
      </c>
      <c r="J334" s="98"/>
      <c r="K334" s="34" t="str">
        <f>IFERROR(IF(Table15[[#This Row],[Salary/Wages
Covered Period]]&gt;=100000,"N/A",IF(OR(Table15[[#This Row],[Salary/Wages
Covered Period]]/Table15[[#This Row],[Salary/Wages
Most Recent Quarter]]&gt;=0.75,Table15[[#This Row],[Salary/Wages
Most Recent Quarter]]=0),"No","Yes")),"N/A")</f>
        <v>N/A</v>
      </c>
      <c r="L334" s="83"/>
      <c r="M334" s="106"/>
      <c r="N334" s="106"/>
      <c r="O334" s="34" t="str">
        <f>IF(AND(Table15[[#This Row],[Salary/Wages
Feb. 15, 2020]]&lt;&gt;"",Table15[[#This Row],[Salary/Wages
Feb. 15 - Apr. 26, 2020]]&lt;&gt;"",Table15[[#This Row],[Reduced More Than 25%?]]="Yes"),IF(Table15[[#This Row],[Salary/Wages
Feb. 15 - Apr. 26, 2020]]&gt;=Table15[[#This Row],[Salary/Wages
Feb. 15, 2020]],"No","Yes"),"")</f>
        <v/>
      </c>
      <c r="P334" s="108"/>
      <c r="Q334">
        <f>IF(AND(Table15[[#This Row],[Reduction Occurred 
2/15-4/26?]]&lt;&gt;"No",Table15[[#This Row],[Salary/Wages on Dec. 31, 2020 or End of Covered Period]]&gt;=Table15[[#This Row],[Salary/Wages
Feb. 15, 2020]]),0,ROUND(Table15[[#This Row],[Salary/Wages
Most Recent Quarter]]*0.75,2)-Table15[[#This Row],[Salary/Wages
Covered Period]])</f>
        <v>0</v>
      </c>
    </row>
    <row r="335" spans="1:17" x14ac:dyDescent="0.3">
      <c r="A335" s="60"/>
      <c r="B335" s="32"/>
      <c r="C335" s="87"/>
      <c r="D335" s="103">
        <f>IF(AND(NOT(ISBLANK(Table15[[#This Row],[Employee''s Name]])),NOT(ISBLANK(Table15[[#This Row],[Cash Compensation]]))),IF(CoveredPeriod="","See Question 2",MIN(Table15[[#This Row],[Cash Compensation]],MaxSalary)),0)</f>
        <v>0</v>
      </c>
      <c r="E335" s="31"/>
      <c r="F33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5" s="96" t="str">
        <f>IFERROR(IF(Reduction="Yes",0,IF(Table15[[#This Row],[Employee''s Name]]&lt;&gt;"",IF(Table15[[#This Row],[Reduced More Than 25%?]]="No",0,IF(Table15[[#This Row],[Pay Method]]="Hourly",Q335*Table15[[#This Row],[Avg Hours Worked / Week
Most Recent Quarter]]*Weeks,IF(Table15[[#This Row],[Pay Method]]="Salary",Q335*Weeks/52,"Please Select Pay Method"))),"")),"")</f>
        <v/>
      </c>
      <c r="H335" s="32"/>
      <c r="I335" s="98" t="str">
        <f>IFERROR(IF(Table15[[#This Row],[Pay Method]]="Salary",Table15[[#This Row],[Adjusted Cash Compensation ($100,000 Limit)]]/Weeks*52,IF(Table15[[#This Row],[Pay Method]]="Hourly",Table15[[#This Row],[Adjusted Cash Compensation ($100,000 Limit)]]/Weeks/Table15[[#This Row],[Average Hours
Paid/Week]],"")),"")</f>
        <v/>
      </c>
      <c r="J335" s="98"/>
      <c r="K335" s="34" t="str">
        <f>IFERROR(IF(Table15[[#This Row],[Salary/Wages
Covered Period]]&gt;=100000,"N/A",IF(OR(Table15[[#This Row],[Salary/Wages
Covered Period]]/Table15[[#This Row],[Salary/Wages
Most Recent Quarter]]&gt;=0.75,Table15[[#This Row],[Salary/Wages
Most Recent Quarter]]=0),"No","Yes")),"N/A")</f>
        <v>N/A</v>
      </c>
      <c r="L335" s="83"/>
      <c r="M335" s="106"/>
      <c r="N335" s="106"/>
      <c r="O335" s="34" t="str">
        <f>IF(AND(Table15[[#This Row],[Salary/Wages
Feb. 15, 2020]]&lt;&gt;"",Table15[[#This Row],[Salary/Wages
Feb. 15 - Apr. 26, 2020]]&lt;&gt;"",Table15[[#This Row],[Reduced More Than 25%?]]="Yes"),IF(Table15[[#This Row],[Salary/Wages
Feb. 15 - Apr. 26, 2020]]&gt;=Table15[[#This Row],[Salary/Wages
Feb. 15, 2020]],"No","Yes"),"")</f>
        <v/>
      </c>
      <c r="P335" s="108"/>
      <c r="Q335">
        <f>IF(AND(Table15[[#This Row],[Reduction Occurred 
2/15-4/26?]]&lt;&gt;"No",Table15[[#This Row],[Salary/Wages on Dec. 31, 2020 or End of Covered Period]]&gt;=Table15[[#This Row],[Salary/Wages
Feb. 15, 2020]]),0,ROUND(Table15[[#This Row],[Salary/Wages
Most Recent Quarter]]*0.75,2)-Table15[[#This Row],[Salary/Wages
Covered Period]])</f>
        <v>0</v>
      </c>
    </row>
    <row r="336" spans="1:17" x14ac:dyDescent="0.3">
      <c r="A336" s="60"/>
      <c r="B336" s="32"/>
      <c r="C336" s="87"/>
      <c r="D336" s="103">
        <f>IF(AND(NOT(ISBLANK(Table15[[#This Row],[Employee''s Name]])),NOT(ISBLANK(Table15[[#This Row],[Cash Compensation]]))),IF(CoveredPeriod="","See Question 2",MIN(Table15[[#This Row],[Cash Compensation]],MaxSalary)),0)</f>
        <v>0</v>
      </c>
      <c r="E336" s="31"/>
      <c r="F33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6" s="96" t="str">
        <f>IFERROR(IF(Reduction="Yes",0,IF(Table15[[#This Row],[Employee''s Name]]&lt;&gt;"",IF(Table15[[#This Row],[Reduced More Than 25%?]]="No",0,IF(Table15[[#This Row],[Pay Method]]="Hourly",Q336*Table15[[#This Row],[Avg Hours Worked / Week
Most Recent Quarter]]*Weeks,IF(Table15[[#This Row],[Pay Method]]="Salary",Q336*Weeks/52,"Please Select Pay Method"))),"")),"")</f>
        <v/>
      </c>
      <c r="H336" s="32"/>
      <c r="I336" s="98" t="str">
        <f>IFERROR(IF(Table15[[#This Row],[Pay Method]]="Salary",Table15[[#This Row],[Adjusted Cash Compensation ($100,000 Limit)]]/Weeks*52,IF(Table15[[#This Row],[Pay Method]]="Hourly",Table15[[#This Row],[Adjusted Cash Compensation ($100,000 Limit)]]/Weeks/Table15[[#This Row],[Average Hours
Paid/Week]],"")),"")</f>
        <v/>
      </c>
      <c r="J336" s="98"/>
      <c r="K336" s="34" t="str">
        <f>IFERROR(IF(Table15[[#This Row],[Salary/Wages
Covered Period]]&gt;=100000,"N/A",IF(OR(Table15[[#This Row],[Salary/Wages
Covered Period]]/Table15[[#This Row],[Salary/Wages
Most Recent Quarter]]&gt;=0.75,Table15[[#This Row],[Salary/Wages
Most Recent Quarter]]=0),"No","Yes")),"N/A")</f>
        <v>N/A</v>
      </c>
      <c r="L336" s="83"/>
      <c r="M336" s="106"/>
      <c r="N336" s="106"/>
      <c r="O336" s="34" t="str">
        <f>IF(AND(Table15[[#This Row],[Salary/Wages
Feb. 15, 2020]]&lt;&gt;"",Table15[[#This Row],[Salary/Wages
Feb. 15 - Apr. 26, 2020]]&lt;&gt;"",Table15[[#This Row],[Reduced More Than 25%?]]="Yes"),IF(Table15[[#This Row],[Salary/Wages
Feb. 15 - Apr. 26, 2020]]&gt;=Table15[[#This Row],[Salary/Wages
Feb. 15, 2020]],"No","Yes"),"")</f>
        <v/>
      </c>
      <c r="P336" s="108"/>
      <c r="Q336">
        <f>IF(AND(Table15[[#This Row],[Reduction Occurred 
2/15-4/26?]]&lt;&gt;"No",Table15[[#This Row],[Salary/Wages on Dec. 31, 2020 or End of Covered Period]]&gt;=Table15[[#This Row],[Salary/Wages
Feb. 15, 2020]]),0,ROUND(Table15[[#This Row],[Salary/Wages
Most Recent Quarter]]*0.75,2)-Table15[[#This Row],[Salary/Wages
Covered Period]])</f>
        <v>0</v>
      </c>
    </row>
    <row r="337" spans="1:17" x14ac:dyDescent="0.3">
      <c r="A337" s="60"/>
      <c r="B337" s="32"/>
      <c r="C337" s="87"/>
      <c r="D337" s="103">
        <f>IF(AND(NOT(ISBLANK(Table15[[#This Row],[Employee''s Name]])),NOT(ISBLANK(Table15[[#This Row],[Cash Compensation]]))),IF(CoveredPeriod="","See Question 2",MIN(Table15[[#This Row],[Cash Compensation]],MaxSalary)),0)</f>
        <v>0</v>
      </c>
      <c r="E337" s="31"/>
      <c r="F33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7" s="96" t="str">
        <f>IFERROR(IF(Reduction="Yes",0,IF(Table15[[#This Row],[Employee''s Name]]&lt;&gt;"",IF(Table15[[#This Row],[Reduced More Than 25%?]]="No",0,IF(Table15[[#This Row],[Pay Method]]="Hourly",Q337*Table15[[#This Row],[Avg Hours Worked / Week
Most Recent Quarter]]*Weeks,IF(Table15[[#This Row],[Pay Method]]="Salary",Q337*Weeks/52,"Please Select Pay Method"))),"")),"")</f>
        <v/>
      </c>
      <c r="H337" s="32"/>
      <c r="I337" s="98" t="str">
        <f>IFERROR(IF(Table15[[#This Row],[Pay Method]]="Salary",Table15[[#This Row],[Adjusted Cash Compensation ($100,000 Limit)]]/Weeks*52,IF(Table15[[#This Row],[Pay Method]]="Hourly",Table15[[#This Row],[Adjusted Cash Compensation ($100,000 Limit)]]/Weeks/Table15[[#This Row],[Average Hours
Paid/Week]],"")),"")</f>
        <v/>
      </c>
      <c r="J337" s="98"/>
      <c r="K337" s="34" t="str">
        <f>IFERROR(IF(Table15[[#This Row],[Salary/Wages
Covered Period]]&gt;=100000,"N/A",IF(OR(Table15[[#This Row],[Salary/Wages
Covered Period]]/Table15[[#This Row],[Salary/Wages
Most Recent Quarter]]&gt;=0.75,Table15[[#This Row],[Salary/Wages
Most Recent Quarter]]=0),"No","Yes")),"N/A")</f>
        <v>N/A</v>
      </c>
      <c r="L337" s="83"/>
      <c r="M337" s="106"/>
      <c r="N337" s="106"/>
      <c r="O337" s="34" t="str">
        <f>IF(AND(Table15[[#This Row],[Salary/Wages
Feb. 15, 2020]]&lt;&gt;"",Table15[[#This Row],[Salary/Wages
Feb. 15 - Apr. 26, 2020]]&lt;&gt;"",Table15[[#This Row],[Reduced More Than 25%?]]="Yes"),IF(Table15[[#This Row],[Salary/Wages
Feb. 15 - Apr. 26, 2020]]&gt;=Table15[[#This Row],[Salary/Wages
Feb. 15, 2020]],"No","Yes"),"")</f>
        <v/>
      </c>
      <c r="P337" s="108"/>
      <c r="Q337">
        <f>IF(AND(Table15[[#This Row],[Reduction Occurred 
2/15-4/26?]]&lt;&gt;"No",Table15[[#This Row],[Salary/Wages on Dec. 31, 2020 or End of Covered Period]]&gt;=Table15[[#This Row],[Salary/Wages
Feb. 15, 2020]]),0,ROUND(Table15[[#This Row],[Salary/Wages
Most Recent Quarter]]*0.75,2)-Table15[[#This Row],[Salary/Wages
Covered Period]])</f>
        <v>0</v>
      </c>
    </row>
    <row r="338" spans="1:17" x14ac:dyDescent="0.3">
      <c r="A338" s="60"/>
      <c r="B338" s="32"/>
      <c r="C338" s="87"/>
      <c r="D338" s="103">
        <f>IF(AND(NOT(ISBLANK(Table15[[#This Row],[Employee''s Name]])),NOT(ISBLANK(Table15[[#This Row],[Cash Compensation]]))),IF(CoveredPeriod="","See Question 2",MIN(Table15[[#This Row],[Cash Compensation]],MaxSalary)),0)</f>
        <v>0</v>
      </c>
      <c r="E338" s="31"/>
      <c r="F33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8" s="96" t="str">
        <f>IFERROR(IF(Reduction="Yes",0,IF(Table15[[#This Row],[Employee''s Name]]&lt;&gt;"",IF(Table15[[#This Row],[Reduced More Than 25%?]]="No",0,IF(Table15[[#This Row],[Pay Method]]="Hourly",Q338*Table15[[#This Row],[Avg Hours Worked / Week
Most Recent Quarter]]*Weeks,IF(Table15[[#This Row],[Pay Method]]="Salary",Q338*Weeks/52,"Please Select Pay Method"))),"")),"")</f>
        <v/>
      </c>
      <c r="H338" s="32"/>
      <c r="I338" s="98" t="str">
        <f>IFERROR(IF(Table15[[#This Row],[Pay Method]]="Salary",Table15[[#This Row],[Adjusted Cash Compensation ($100,000 Limit)]]/Weeks*52,IF(Table15[[#This Row],[Pay Method]]="Hourly",Table15[[#This Row],[Adjusted Cash Compensation ($100,000 Limit)]]/Weeks/Table15[[#This Row],[Average Hours
Paid/Week]],"")),"")</f>
        <v/>
      </c>
      <c r="J338" s="98"/>
      <c r="K338" s="34" t="str">
        <f>IFERROR(IF(Table15[[#This Row],[Salary/Wages
Covered Period]]&gt;=100000,"N/A",IF(OR(Table15[[#This Row],[Salary/Wages
Covered Period]]/Table15[[#This Row],[Salary/Wages
Most Recent Quarter]]&gt;=0.75,Table15[[#This Row],[Salary/Wages
Most Recent Quarter]]=0),"No","Yes")),"N/A")</f>
        <v>N/A</v>
      </c>
      <c r="L338" s="83"/>
      <c r="M338" s="106"/>
      <c r="N338" s="106"/>
      <c r="O338" s="34" t="str">
        <f>IF(AND(Table15[[#This Row],[Salary/Wages
Feb. 15, 2020]]&lt;&gt;"",Table15[[#This Row],[Salary/Wages
Feb. 15 - Apr. 26, 2020]]&lt;&gt;"",Table15[[#This Row],[Reduced More Than 25%?]]="Yes"),IF(Table15[[#This Row],[Salary/Wages
Feb. 15 - Apr. 26, 2020]]&gt;=Table15[[#This Row],[Salary/Wages
Feb. 15, 2020]],"No","Yes"),"")</f>
        <v/>
      </c>
      <c r="P338" s="108"/>
      <c r="Q338">
        <f>IF(AND(Table15[[#This Row],[Reduction Occurred 
2/15-4/26?]]&lt;&gt;"No",Table15[[#This Row],[Salary/Wages on Dec. 31, 2020 or End of Covered Period]]&gt;=Table15[[#This Row],[Salary/Wages
Feb. 15, 2020]]),0,ROUND(Table15[[#This Row],[Salary/Wages
Most Recent Quarter]]*0.75,2)-Table15[[#This Row],[Salary/Wages
Covered Period]])</f>
        <v>0</v>
      </c>
    </row>
    <row r="339" spans="1:17" x14ac:dyDescent="0.3">
      <c r="A339" s="60"/>
      <c r="B339" s="32"/>
      <c r="C339" s="87"/>
      <c r="D339" s="103">
        <f>IF(AND(NOT(ISBLANK(Table15[[#This Row],[Employee''s Name]])),NOT(ISBLANK(Table15[[#This Row],[Cash Compensation]]))),IF(CoveredPeriod="","See Question 2",MIN(Table15[[#This Row],[Cash Compensation]],MaxSalary)),0)</f>
        <v>0</v>
      </c>
      <c r="E339" s="31"/>
      <c r="F33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39" s="96" t="str">
        <f>IFERROR(IF(Reduction="Yes",0,IF(Table15[[#This Row],[Employee''s Name]]&lt;&gt;"",IF(Table15[[#This Row],[Reduced More Than 25%?]]="No",0,IF(Table15[[#This Row],[Pay Method]]="Hourly",Q339*Table15[[#This Row],[Avg Hours Worked / Week
Most Recent Quarter]]*Weeks,IF(Table15[[#This Row],[Pay Method]]="Salary",Q339*Weeks/52,"Please Select Pay Method"))),"")),"")</f>
        <v/>
      </c>
      <c r="H339" s="32"/>
      <c r="I339" s="98" t="str">
        <f>IFERROR(IF(Table15[[#This Row],[Pay Method]]="Salary",Table15[[#This Row],[Adjusted Cash Compensation ($100,000 Limit)]]/Weeks*52,IF(Table15[[#This Row],[Pay Method]]="Hourly",Table15[[#This Row],[Adjusted Cash Compensation ($100,000 Limit)]]/Weeks/Table15[[#This Row],[Average Hours
Paid/Week]],"")),"")</f>
        <v/>
      </c>
      <c r="J339" s="98"/>
      <c r="K339" s="34" t="str">
        <f>IFERROR(IF(Table15[[#This Row],[Salary/Wages
Covered Period]]&gt;=100000,"N/A",IF(OR(Table15[[#This Row],[Salary/Wages
Covered Period]]/Table15[[#This Row],[Salary/Wages
Most Recent Quarter]]&gt;=0.75,Table15[[#This Row],[Salary/Wages
Most Recent Quarter]]=0),"No","Yes")),"N/A")</f>
        <v>N/A</v>
      </c>
      <c r="L339" s="83"/>
      <c r="M339" s="106"/>
      <c r="N339" s="106"/>
      <c r="O339" s="34" t="str">
        <f>IF(AND(Table15[[#This Row],[Salary/Wages
Feb. 15, 2020]]&lt;&gt;"",Table15[[#This Row],[Salary/Wages
Feb. 15 - Apr. 26, 2020]]&lt;&gt;"",Table15[[#This Row],[Reduced More Than 25%?]]="Yes"),IF(Table15[[#This Row],[Salary/Wages
Feb. 15 - Apr. 26, 2020]]&gt;=Table15[[#This Row],[Salary/Wages
Feb. 15, 2020]],"No","Yes"),"")</f>
        <v/>
      </c>
      <c r="P339" s="108"/>
      <c r="Q339">
        <f>IF(AND(Table15[[#This Row],[Reduction Occurred 
2/15-4/26?]]&lt;&gt;"No",Table15[[#This Row],[Salary/Wages on Dec. 31, 2020 or End of Covered Period]]&gt;=Table15[[#This Row],[Salary/Wages
Feb. 15, 2020]]),0,ROUND(Table15[[#This Row],[Salary/Wages
Most Recent Quarter]]*0.75,2)-Table15[[#This Row],[Salary/Wages
Covered Period]])</f>
        <v>0</v>
      </c>
    </row>
    <row r="340" spans="1:17" x14ac:dyDescent="0.3">
      <c r="A340" s="60"/>
      <c r="B340" s="32"/>
      <c r="C340" s="87"/>
      <c r="D340" s="103">
        <f>IF(AND(NOT(ISBLANK(Table15[[#This Row],[Employee''s Name]])),NOT(ISBLANK(Table15[[#This Row],[Cash Compensation]]))),IF(CoveredPeriod="","See Question 2",MIN(Table15[[#This Row],[Cash Compensation]],MaxSalary)),0)</f>
        <v>0</v>
      </c>
      <c r="E340" s="31"/>
      <c r="F34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0" s="96" t="str">
        <f>IFERROR(IF(Reduction="Yes",0,IF(Table15[[#This Row],[Employee''s Name]]&lt;&gt;"",IF(Table15[[#This Row],[Reduced More Than 25%?]]="No",0,IF(Table15[[#This Row],[Pay Method]]="Hourly",Q340*Table15[[#This Row],[Avg Hours Worked / Week
Most Recent Quarter]]*Weeks,IF(Table15[[#This Row],[Pay Method]]="Salary",Q340*Weeks/52,"Please Select Pay Method"))),"")),"")</f>
        <v/>
      </c>
      <c r="H340" s="32"/>
      <c r="I340" s="98" t="str">
        <f>IFERROR(IF(Table15[[#This Row],[Pay Method]]="Salary",Table15[[#This Row],[Adjusted Cash Compensation ($100,000 Limit)]]/Weeks*52,IF(Table15[[#This Row],[Pay Method]]="Hourly",Table15[[#This Row],[Adjusted Cash Compensation ($100,000 Limit)]]/Weeks/Table15[[#This Row],[Average Hours
Paid/Week]],"")),"")</f>
        <v/>
      </c>
      <c r="J340" s="98"/>
      <c r="K340" s="34" t="str">
        <f>IFERROR(IF(Table15[[#This Row],[Salary/Wages
Covered Period]]&gt;=100000,"N/A",IF(OR(Table15[[#This Row],[Salary/Wages
Covered Period]]/Table15[[#This Row],[Salary/Wages
Most Recent Quarter]]&gt;=0.75,Table15[[#This Row],[Salary/Wages
Most Recent Quarter]]=0),"No","Yes")),"N/A")</f>
        <v>N/A</v>
      </c>
      <c r="L340" s="83"/>
      <c r="M340" s="106"/>
      <c r="N340" s="106"/>
      <c r="O340" s="34" t="str">
        <f>IF(AND(Table15[[#This Row],[Salary/Wages
Feb. 15, 2020]]&lt;&gt;"",Table15[[#This Row],[Salary/Wages
Feb. 15 - Apr. 26, 2020]]&lt;&gt;"",Table15[[#This Row],[Reduced More Than 25%?]]="Yes"),IF(Table15[[#This Row],[Salary/Wages
Feb. 15 - Apr. 26, 2020]]&gt;=Table15[[#This Row],[Salary/Wages
Feb. 15, 2020]],"No","Yes"),"")</f>
        <v/>
      </c>
      <c r="P340" s="108"/>
      <c r="Q340">
        <f>IF(AND(Table15[[#This Row],[Reduction Occurred 
2/15-4/26?]]&lt;&gt;"No",Table15[[#This Row],[Salary/Wages on Dec. 31, 2020 or End of Covered Period]]&gt;=Table15[[#This Row],[Salary/Wages
Feb. 15, 2020]]),0,ROUND(Table15[[#This Row],[Salary/Wages
Most Recent Quarter]]*0.75,2)-Table15[[#This Row],[Salary/Wages
Covered Period]])</f>
        <v>0</v>
      </c>
    </row>
    <row r="341" spans="1:17" x14ac:dyDescent="0.3">
      <c r="A341" s="60"/>
      <c r="B341" s="32"/>
      <c r="C341" s="87"/>
      <c r="D341" s="103">
        <f>IF(AND(NOT(ISBLANK(Table15[[#This Row],[Employee''s Name]])),NOT(ISBLANK(Table15[[#This Row],[Cash Compensation]]))),IF(CoveredPeriod="","See Question 2",MIN(Table15[[#This Row],[Cash Compensation]],MaxSalary)),0)</f>
        <v>0</v>
      </c>
      <c r="E341" s="31"/>
      <c r="F34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1" s="96" t="str">
        <f>IFERROR(IF(Reduction="Yes",0,IF(Table15[[#This Row],[Employee''s Name]]&lt;&gt;"",IF(Table15[[#This Row],[Reduced More Than 25%?]]="No",0,IF(Table15[[#This Row],[Pay Method]]="Hourly",Q341*Table15[[#This Row],[Avg Hours Worked / Week
Most Recent Quarter]]*Weeks,IF(Table15[[#This Row],[Pay Method]]="Salary",Q341*Weeks/52,"Please Select Pay Method"))),"")),"")</f>
        <v/>
      </c>
      <c r="H341" s="32"/>
      <c r="I341" s="98" t="str">
        <f>IFERROR(IF(Table15[[#This Row],[Pay Method]]="Salary",Table15[[#This Row],[Adjusted Cash Compensation ($100,000 Limit)]]/Weeks*52,IF(Table15[[#This Row],[Pay Method]]="Hourly",Table15[[#This Row],[Adjusted Cash Compensation ($100,000 Limit)]]/Weeks/Table15[[#This Row],[Average Hours
Paid/Week]],"")),"")</f>
        <v/>
      </c>
      <c r="J341" s="98"/>
      <c r="K341" s="34" t="str">
        <f>IFERROR(IF(Table15[[#This Row],[Salary/Wages
Covered Period]]&gt;=100000,"N/A",IF(OR(Table15[[#This Row],[Salary/Wages
Covered Period]]/Table15[[#This Row],[Salary/Wages
Most Recent Quarter]]&gt;=0.75,Table15[[#This Row],[Salary/Wages
Most Recent Quarter]]=0),"No","Yes")),"N/A")</f>
        <v>N/A</v>
      </c>
      <c r="L341" s="83"/>
      <c r="M341" s="106"/>
      <c r="N341" s="106"/>
      <c r="O341" s="34" t="str">
        <f>IF(AND(Table15[[#This Row],[Salary/Wages
Feb. 15, 2020]]&lt;&gt;"",Table15[[#This Row],[Salary/Wages
Feb. 15 - Apr. 26, 2020]]&lt;&gt;"",Table15[[#This Row],[Reduced More Than 25%?]]="Yes"),IF(Table15[[#This Row],[Salary/Wages
Feb. 15 - Apr. 26, 2020]]&gt;=Table15[[#This Row],[Salary/Wages
Feb. 15, 2020]],"No","Yes"),"")</f>
        <v/>
      </c>
      <c r="P341" s="108"/>
      <c r="Q341">
        <f>IF(AND(Table15[[#This Row],[Reduction Occurred 
2/15-4/26?]]&lt;&gt;"No",Table15[[#This Row],[Salary/Wages on Dec. 31, 2020 or End of Covered Period]]&gt;=Table15[[#This Row],[Salary/Wages
Feb. 15, 2020]]),0,ROUND(Table15[[#This Row],[Salary/Wages
Most Recent Quarter]]*0.75,2)-Table15[[#This Row],[Salary/Wages
Covered Period]])</f>
        <v>0</v>
      </c>
    </row>
    <row r="342" spans="1:17" x14ac:dyDescent="0.3">
      <c r="A342" s="60"/>
      <c r="B342" s="32"/>
      <c r="C342" s="87"/>
      <c r="D342" s="103">
        <f>IF(AND(NOT(ISBLANK(Table15[[#This Row],[Employee''s Name]])),NOT(ISBLANK(Table15[[#This Row],[Cash Compensation]]))),IF(CoveredPeriod="","See Question 2",MIN(Table15[[#This Row],[Cash Compensation]],MaxSalary)),0)</f>
        <v>0</v>
      </c>
      <c r="E342" s="31"/>
      <c r="F34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2" s="96" t="str">
        <f>IFERROR(IF(Reduction="Yes",0,IF(Table15[[#This Row],[Employee''s Name]]&lt;&gt;"",IF(Table15[[#This Row],[Reduced More Than 25%?]]="No",0,IF(Table15[[#This Row],[Pay Method]]="Hourly",Q342*Table15[[#This Row],[Avg Hours Worked / Week
Most Recent Quarter]]*Weeks,IF(Table15[[#This Row],[Pay Method]]="Salary",Q342*Weeks/52,"Please Select Pay Method"))),"")),"")</f>
        <v/>
      </c>
      <c r="H342" s="32"/>
      <c r="I342" s="98" t="str">
        <f>IFERROR(IF(Table15[[#This Row],[Pay Method]]="Salary",Table15[[#This Row],[Adjusted Cash Compensation ($100,000 Limit)]]/Weeks*52,IF(Table15[[#This Row],[Pay Method]]="Hourly",Table15[[#This Row],[Adjusted Cash Compensation ($100,000 Limit)]]/Weeks/Table15[[#This Row],[Average Hours
Paid/Week]],"")),"")</f>
        <v/>
      </c>
      <c r="J342" s="98"/>
      <c r="K342" s="34" t="str">
        <f>IFERROR(IF(Table15[[#This Row],[Salary/Wages
Covered Period]]&gt;=100000,"N/A",IF(OR(Table15[[#This Row],[Salary/Wages
Covered Period]]/Table15[[#This Row],[Salary/Wages
Most Recent Quarter]]&gt;=0.75,Table15[[#This Row],[Salary/Wages
Most Recent Quarter]]=0),"No","Yes")),"N/A")</f>
        <v>N/A</v>
      </c>
      <c r="L342" s="83"/>
      <c r="M342" s="106"/>
      <c r="N342" s="106"/>
      <c r="O342" s="34" t="str">
        <f>IF(AND(Table15[[#This Row],[Salary/Wages
Feb. 15, 2020]]&lt;&gt;"",Table15[[#This Row],[Salary/Wages
Feb. 15 - Apr. 26, 2020]]&lt;&gt;"",Table15[[#This Row],[Reduced More Than 25%?]]="Yes"),IF(Table15[[#This Row],[Salary/Wages
Feb. 15 - Apr. 26, 2020]]&gt;=Table15[[#This Row],[Salary/Wages
Feb. 15, 2020]],"No","Yes"),"")</f>
        <v/>
      </c>
      <c r="P342" s="108"/>
      <c r="Q342">
        <f>IF(AND(Table15[[#This Row],[Reduction Occurred 
2/15-4/26?]]&lt;&gt;"No",Table15[[#This Row],[Salary/Wages on Dec. 31, 2020 or End of Covered Period]]&gt;=Table15[[#This Row],[Salary/Wages
Feb. 15, 2020]]),0,ROUND(Table15[[#This Row],[Salary/Wages
Most Recent Quarter]]*0.75,2)-Table15[[#This Row],[Salary/Wages
Covered Period]])</f>
        <v>0</v>
      </c>
    </row>
    <row r="343" spans="1:17" x14ac:dyDescent="0.3">
      <c r="A343" s="60"/>
      <c r="B343" s="32"/>
      <c r="C343" s="87"/>
      <c r="D343" s="103">
        <f>IF(AND(NOT(ISBLANK(Table15[[#This Row],[Employee''s Name]])),NOT(ISBLANK(Table15[[#This Row],[Cash Compensation]]))),IF(CoveredPeriod="","See Question 2",MIN(Table15[[#This Row],[Cash Compensation]],MaxSalary)),0)</f>
        <v>0</v>
      </c>
      <c r="E343" s="31"/>
      <c r="F34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3" s="96" t="str">
        <f>IFERROR(IF(Reduction="Yes",0,IF(Table15[[#This Row],[Employee''s Name]]&lt;&gt;"",IF(Table15[[#This Row],[Reduced More Than 25%?]]="No",0,IF(Table15[[#This Row],[Pay Method]]="Hourly",Q343*Table15[[#This Row],[Avg Hours Worked / Week
Most Recent Quarter]]*Weeks,IF(Table15[[#This Row],[Pay Method]]="Salary",Q343*Weeks/52,"Please Select Pay Method"))),"")),"")</f>
        <v/>
      </c>
      <c r="H343" s="32"/>
      <c r="I343" s="98" t="str">
        <f>IFERROR(IF(Table15[[#This Row],[Pay Method]]="Salary",Table15[[#This Row],[Adjusted Cash Compensation ($100,000 Limit)]]/Weeks*52,IF(Table15[[#This Row],[Pay Method]]="Hourly",Table15[[#This Row],[Adjusted Cash Compensation ($100,000 Limit)]]/Weeks/Table15[[#This Row],[Average Hours
Paid/Week]],"")),"")</f>
        <v/>
      </c>
      <c r="J343" s="98"/>
      <c r="K343" s="34" t="str">
        <f>IFERROR(IF(Table15[[#This Row],[Salary/Wages
Covered Period]]&gt;=100000,"N/A",IF(OR(Table15[[#This Row],[Salary/Wages
Covered Period]]/Table15[[#This Row],[Salary/Wages
Most Recent Quarter]]&gt;=0.75,Table15[[#This Row],[Salary/Wages
Most Recent Quarter]]=0),"No","Yes")),"N/A")</f>
        <v>N/A</v>
      </c>
      <c r="L343" s="83"/>
      <c r="M343" s="106"/>
      <c r="N343" s="106"/>
      <c r="O343" s="34" t="str">
        <f>IF(AND(Table15[[#This Row],[Salary/Wages
Feb. 15, 2020]]&lt;&gt;"",Table15[[#This Row],[Salary/Wages
Feb. 15 - Apr. 26, 2020]]&lt;&gt;"",Table15[[#This Row],[Reduced More Than 25%?]]="Yes"),IF(Table15[[#This Row],[Salary/Wages
Feb. 15 - Apr. 26, 2020]]&gt;=Table15[[#This Row],[Salary/Wages
Feb. 15, 2020]],"No","Yes"),"")</f>
        <v/>
      </c>
      <c r="P343" s="108"/>
      <c r="Q343">
        <f>IF(AND(Table15[[#This Row],[Reduction Occurred 
2/15-4/26?]]&lt;&gt;"No",Table15[[#This Row],[Salary/Wages on Dec. 31, 2020 or End of Covered Period]]&gt;=Table15[[#This Row],[Salary/Wages
Feb. 15, 2020]]),0,ROUND(Table15[[#This Row],[Salary/Wages
Most Recent Quarter]]*0.75,2)-Table15[[#This Row],[Salary/Wages
Covered Period]])</f>
        <v>0</v>
      </c>
    </row>
    <row r="344" spans="1:17" x14ac:dyDescent="0.3">
      <c r="A344" s="60"/>
      <c r="B344" s="32"/>
      <c r="C344" s="87"/>
      <c r="D344" s="103">
        <f>IF(AND(NOT(ISBLANK(Table15[[#This Row],[Employee''s Name]])),NOT(ISBLANK(Table15[[#This Row],[Cash Compensation]]))),IF(CoveredPeriod="","See Question 2",MIN(Table15[[#This Row],[Cash Compensation]],MaxSalary)),0)</f>
        <v>0</v>
      </c>
      <c r="E344" s="31"/>
      <c r="F34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4" s="96" t="str">
        <f>IFERROR(IF(Reduction="Yes",0,IF(Table15[[#This Row],[Employee''s Name]]&lt;&gt;"",IF(Table15[[#This Row],[Reduced More Than 25%?]]="No",0,IF(Table15[[#This Row],[Pay Method]]="Hourly",Q344*Table15[[#This Row],[Avg Hours Worked / Week
Most Recent Quarter]]*Weeks,IF(Table15[[#This Row],[Pay Method]]="Salary",Q344*Weeks/52,"Please Select Pay Method"))),"")),"")</f>
        <v/>
      </c>
      <c r="H344" s="32"/>
      <c r="I344" s="98" t="str">
        <f>IFERROR(IF(Table15[[#This Row],[Pay Method]]="Salary",Table15[[#This Row],[Adjusted Cash Compensation ($100,000 Limit)]]/Weeks*52,IF(Table15[[#This Row],[Pay Method]]="Hourly",Table15[[#This Row],[Adjusted Cash Compensation ($100,000 Limit)]]/Weeks/Table15[[#This Row],[Average Hours
Paid/Week]],"")),"")</f>
        <v/>
      </c>
      <c r="J344" s="98"/>
      <c r="K344" s="34" t="str">
        <f>IFERROR(IF(Table15[[#This Row],[Salary/Wages
Covered Period]]&gt;=100000,"N/A",IF(OR(Table15[[#This Row],[Salary/Wages
Covered Period]]/Table15[[#This Row],[Salary/Wages
Most Recent Quarter]]&gt;=0.75,Table15[[#This Row],[Salary/Wages
Most Recent Quarter]]=0),"No","Yes")),"N/A")</f>
        <v>N/A</v>
      </c>
      <c r="L344" s="83"/>
      <c r="M344" s="106"/>
      <c r="N344" s="106"/>
      <c r="O344" s="34" t="str">
        <f>IF(AND(Table15[[#This Row],[Salary/Wages
Feb. 15, 2020]]&lt;&gt;"",Table15[[#This Row],[Salary/Wages
Feb. 15 - Apr. 26, 2020]]&lt;&gt;"",Table15[[#This Row],[Reduced More Than 25%?]]="Yes"),IF(Table15[[#This Row],[Salary/Wages
Feb. 15 - Apr. 26, 2020]]&gt;=Table15[[#This Row],[Salary/Wages
Feb. 15, 2020]],"No","Yes"),"")</f>
        <v/>
      </c>
      <c r="P344" s="108"/>
      <c r="Q344">
        <f>IF(AND(Table15[[#This Row],[Reduction Occurred 
2/15-4/26?]]&lt;&gt;"No",Table15[[#This Row],[Salary/Wages on Dec. 31, 2020 or End of Covered Period]]&gt;=Table15[[#This Row],[Salary/Wages
Feb. 15, 2020]]),0,ROUND(Table15[[#This Row],[Salary/Wages
Most Recent Quarter]]*0.75,2)-Table15[[#This Row],[Salary/Wages
Covered Period]])</f>
        <v>0</v>
      </c>
    </row>
    <row r="345" spans="1:17" x14ac:dyDescent="0.3">
      <c r="A345" s="60"/>
      <c r="B345" s="32"/>
      <c r="C345" s="87"/>
      <c r="D345" s="103">
        <f>IF(AND(NOT(ISBLANK(Table15[[#This Row],[Employee''s Name]])),NOT(ISBLANK(Table15[[#This Row],[Cash Compensation]]))),IF(CoveredPeriod="","See Question 2",MIN(Table15[[#This Row],[Cash Compensation]],MaxSalary)),0)</f>
        <v>0</v>
      </c>
      <c r="E345" s="31"/>
      <c r="F34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5" s="96" t="str">
        <f>IFERROR(IF(Reduction="Yes",0,IF(Table15[[#This Row],[Employee''s Name]]&lt;&gt;"",IF(Table15[[#This Row],[Reduced More Than 25%?]]="No",0,IF(Table15[[#This Row],[Pay Method]]="Hourly",Q345*Table15[[#This Row],[Avg Hours Worked / Week
Most Recent Quarter]]*Weeks,IF(Table15[[#This Row],[Pay Method]]="Salary",Q345*Weeks/52,"Please Select Pay Method"))),"")),"")</f>
        <v/>
      </c>
      <c r="H345" s="32"/>
      <c r="I345" s="98" t="str">
        <f>IFERROR(IF(Table15[[#This Row],[Pay Method]]="Salary",Table15[[#This Row],[Adjusted Cash Compensation ($100,000 Limit)]]/Weeks*52,IF(Table15[[#This Row],[Pay Method]]="Hourly",Table15[[#This Row],[Adjusted Cash Compensation ($100,000 Limit)]]/Weeks/Table15[[#This Row],[Average Hours
Paid/Week]],"")),"")</f>
        <v/>
      </c>
      <c r="J345" s="98"/>
      <c r="K345" s="34" t="str">
        <f>IFERROR(IF(Table15[[#This Row],[Salary/Wages
Covered Period]]&gt;=100000,"N/A",IF(OR(Table15[[#This Row],[Salary/Wages
Covered Period]]/Table15[[#This Row],[Salary/Wages
Most Recent Quarter]]&gt;=0.75,Table15[[#This Row],[Salary/Wages
Most Recent Quarter]]=0),"No","Yes")),"N/A")</f>
        <v>N/A</v>
      </c>
      <c r="L345" s="83"/>
      <c r="M345" s="106"/>
      <c r="N345" s="106"/>
      <c r="O345" s="34" t="str">
        <f>IF(AND(Table15[[#This Row],[Salary/Wages
Feb. 15, 2020]]&lt;&gt;"",Table15[[#This Row],[Salary/Wages
Feb. 15 - Apr. 26, 2020]]&lt;&gt;"",Table15[[#This Row],[Reduced More Than 25%?]]="Yes"),IF(Table15[[#This Row],[Salary/Wages
Feb. 15 - Apr. 26, 2020]]&gt;=Table15[[#This Row],[Salary/Wages
Feb. 15, 2020]],"No","Yes"),"")</f>
        <v/>
      </c>
      <c r="P345" s="108"/>
      <c r="Q345">
        <f>IF(AND(Table15[[#This Row],[Reduction Occurred 
2/15-4/26?]]&lt;&gt;"No",Table15[[#This Row],[Salary/Wages on Dec. 31, 2020 or End of Covered Period]]&gt;=Table15[[#This Row],[Salary/Wages
Feb. 15, 2020]]),0,ROUND(Table15[[#This Row],[Salary/Wages
Most Recent Quarter]]*0.75,2)-Table15[[#This Row],[Salary/Wages
Covered Period]])</f>
        <v>0</v>
      </c>
    </row>
    <row r="346" spans="1:17" x14ac:dyDescent="0.3">
      <c r="A346" s="60"/>
      <c r="B346" s="32"/>
      <c r="C346" s="87"/>
      <c r="D346" s="103">
        <f>IF(AND(NOT(ISBLANK(Table15[[#This Row],[Employee''s Name]])),NOT(ISBLANK(Table15[[#This Row],[Cash Compensation]]))),IF(CoveredPeriod="","See Question 2",MIN(Table15[[#This Row],[Cash Compensation]],MaxSalary)),0)</f>
        <v>0</v>
      </c>
      <c r="E346" s="31"/>
      <c r="F34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6" s="96" t="str">
        <f>IFERROR(IF(Reduction="Yes",0,IF(Table15[[#This Row],[Employee''s Name]]&lt;&gt;"",IF(Table15[[#This Row],[Reduced More Than 25%?]]="No",0,IF(Table15[[#This Row],[Pay Method]]="Hourly",Q346*Table15[[#This Row],[Avg Hours Worked / Week
Most Recent Quarter]]*Weeks,IF(Table15[[#This Row],[Pay Method]]="Salary",Q346*Weeks/52,"Please Select Pay Method"))),"")),"")</f>
        <v/>
      </c>
      <c r="H346" s="32"/>
      <c r="I346" s="98" t="str">
        <f>IFERROR(IF(Table15[[#This Row],[Pay Method]]="Salary",Table15[[#This Row],[Adjusted Cash Compensation ($100,000 Limit)]]/Weeks*52,IF(Table15[[#This Row],[Pay Method]]="Hourly",Table15[[#This Row],[Adjusted Cash Compensation ($100,000 Limit)]]/Weeks/Table15[[#This Row],[Average Hours
Paid/Week]],"")),"")</f>
        <v/>
      </c>
      <c r="J346" s="98"/>
      <c r="K346" s="34" t="str">
        <f>IFERROR(IF(Table15[[#This Row],[Salary/Wages
Covered Period]]&gt;=100000,"N/A",IF(OR(Table15[[#This Row],[Salary/Wages
Covered Period]]/Table15[[#This Row],[Salary/Wages
Most Recent Quarter]]&gt;=0.75,Table15[[#This Row],[Salary/Wages
Most Recent Quarter]]=0),"No","Yes")),"N/A")</f>
        <v>N/A</v>
      </c>
      <c r="L346" s="83"/>
      <c r="M346" s="106"/>
      <c r="N346" s="106"/>
      <c r="O346" s="34" t="str">
        <f>IF(AND(Table15[[#This Row],[Salary/Wages
Feb. 15, 2020]]&lt;&gt;"",Table15[[#This Row],[Salary/Wages
Feb. 15 - Apr. 26, 2020]]&lt;&gt;"",Table15[[#This Row],[Reduced More Than 25%?]]="Yes"),IF(Table15[[#This Row],[Salary/Wages
Feb. 15 - Apr. 26, 2020]]&gt;=Table15[[#This Row],[Salary/Wages
Feb. 15, 2020]],"No","Yes"),"")</f>
        <v/>
      </c>
      <c r="P346" s="108"/>
      <c r="Q346">
        <f>IF(AND(Table15[[#This Row],[Reduction Occurred 
2/15-4/26?]]&lt;&gt;"No",Table15[[#This Row],[Salary/Wages on Dec. 31, 2020 or End of Covered Period]]&gt;=Table15[[#This Row],[Salary/Wages
Feb. 15, 2020]]),0,ROUND(Table15[[#This Row],[Salary/Wages
Most Recent Quarter]]*0.75,2)-Table15[[#This Row],[Salary/Wages
Covered Period]])</f>
        <v>0</v>
      </c>
    </row>
    <row r="347" spans="1:17" x14ac:dyDescent="0.3">
      <c r="A347" s="60"/>
      <c r="B347" s="32"/>
      <c r="C347" s="87"/>
      <c r="D347" s="103">
        <f>IF(AND(NOT(ISBLANK(Table15[[#This Row],[Employee''s Name]])),NOT(ISBLANK(Table15[[#This Row],[Cash Compensation]]))),IF(CoveredPeriod="","See Question 2",MIN(Table15[[#This Row],[Cash Compensation]],MaxSalary)),0)</f>
        <v>0</v>
      </c>
      <c r="E347" s="31"/>
      <c r="F34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7" s="96" t="str">
        <f>IFERROR(IF(Reduction="Yes",0,IF(Table15[[#This Row],[Employee''s Name]]&lt;&gt;"",IF(Table15[[#This Row],[Reduced More Than 25%?]]="No",0,IF(Table15[[#This Row],[Pay Method]]="Hourly",Q347*Table15[[#This Row],[Avg Hours Worked / Week
Most Recent Quarter]]*Weeks,IF(Table15[[#This Row],[Pay Method]]="Salary",Q347*Weeks/52,"Please Select Pay Method"))),"")),"")</f>
        <v/>
      </c>
      <c r="H347" s="32"/>
      <c r="I347" s="98" t="str">
        <f>IFERROR(IF(Table15[[#This Row],[Pay Method]]="Salary",Table15[[#This Row],[Adjusted Cash Compensation ($100,000 Limit)]]/Weeks*52,IF(Table15[[#This Row],[Pay Method]]="Hourly",Table15[[#This Row],[Adjusted Cash Compensation ($100,000 Limit)]]/Weeks/Table15[[#This Row],[Average Hours
Paid/Week]],"")),"")</f>
        <v/>
      </c>
      <c r="J347" s="98"/>
      <c r="K347" s="34" t="str">
        <f>IFERROR(IF(Table15[[#This Row],[Salary/Wages
Covered Period]]&gt;=100000,"N/A",IF(OR(Table15[[#This Row],[Salary/Wages
Covered Period]]/Table15[[#This Row],[Salary/Wages
Most Recent Quarter]]&gt;=0.75,Table15[[#This Row],[Salary/Wages
Most Recent Quarter]]=0),"No","Yes")),"N/A")</f>
        <v>N/A</v>
      </c>
      <c r="L347" s="83"/>
      <c r="M347" s="106"/>
      <c r="N347" s="106"/>
      <c r="O347" s="34" t="str">
        <f>IF(AND(Table15[[#This Row],[Salary/Wages
Feb. 15, 2020]]&lt;&gt;"",Table15[[#This Row],[Salary/Wages
Feb. 15 - Apr. 26, 2020]]&lt;&gt;"",Table15[[#This Row],[Reduced More Than 25%?]]="Yes"),IF(Table15[[#This Row],[Salary/Wages
Feb. 15 - Apr. 26, 2020]]&gt;=Table15[[#This Row],[Salary/Wages
Feb. 15, 2020]],"No","Yes"),"")</f>
        <v/>
      </c>
      <c r="P347" s="108"/>
      <c r="Q347">
        <f>IF(AND(Table15[[#This Row],[Reduction Occurred 
2/15-4/26?]]&lt;&gt;"No",Table15[[#This Row],[Salary/Wages on Dec. 31, 2020 or End of Covered Period]]&gt;=Table15[[#This Row],[Salary/Wages
Feb. 15, 2020]]),0,ROUND(Table15[[#This Row],[Salary/Wages
Most Recent Quarter]]*0.75,2)-Table15[[#This Row],[Salary/Wages
Covered Period]])</f>
        <v>0</v>
      </c>
    </row>
    <row r="348" spans="1:17" x14ac:dyDescent="0.3">
      <c r="A348" s="60"/>
      <c r="B348" s="32"/>
      <c r="C348" s="87"/>
      <c r="D348" s="103">
        <f>IF(AND(NOT(ISBLANK(Table15[[#This Row],[Employee''s Name]])),NOT(ISBLANK(Table15[[#This Row],[Cash Compensation]]))),IF(CoveredPeriod="","See Question 2",MIN(Table15[[#This Row],[Cash Compensation]],MaxSalary)),0)</f>
        <v>0</v>
      </c>
      <c r="E348" s="31"/>
      <c r="F34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8" s="96" t="str">
        <f>IFERROR(IF(Reduction="Yes",0,IF(Table15[[#This Row],[Employee''s Name]]&lt;&gt;"",IF(Table15[[#This Row],[Reduced More Than 25%?]]="No",0,IF(Table15[[#This Row],[Pay Method]]="Hourly",Q348*Table15[[#This Row],[Avg Hours Worked / Week
Most Recent Quarter]]*Weeks,IF(Table15[[#This Row],[Pay Method]]="Salary",Q348*Weeks/52,"Please Select Pay Method"))),"")),"")</f>
        <v/>
      </c>
      <c r="H348" s="32"/>
      <c r="I348" s="98" t="str">
        <f>IFERROR(IF(Table15[[#This Row],[Pay Method]]="Salary",Table15[[#This Row],[Adjusted Cash Compensation ($100,000 Limit)]]/Weeks*52,IF(Table15[[#This Row],[Pay Method]]="Hourly",Table15[[#This Row],[Adjusted Cash Compensation ($100,000 Limit)]]/Weeks/Table15[[#This Row],[Average Hours
Paid/Week]],"")),"")</f>
        <v/>
      </c>
      <c r="J348" s="98"/>
      <c r="K348" s="34" t="str">
        <f>IFERROR(IF(Table15[[#This Row],[Salary/Wages
Covered Period]]&gt;=100000,"N/A",IF(OR(Table15[[#This Row],[Salary/Wages
Covered Period]]/Table15[[#This Row],[Salary/Wages
Most Recent Quarter]]&gt;=0.75,Table15[[#This Row],[Salary/Wages
Most Recent Quarter]]=0),"No","Yes")),"N/A")</f>
        <v>N/A</v>
      </c>
      <c r="L348" s="83"/>
      <c r="M348" s="106"/>
      <c r="N348" s="106"/>
      <c r="O348" s="34" t="str">
        <f>IF(AND(Table15[[#This Row],[Salary/Wages
Feb. 15, 2020]]&lt;&gt;"",Table15[[#This Row],[Salary/Wages
Feb. 15 - Apr. 26, 2020]]&lt;&gt;"",Table15[[#This Row],[Reduced More Than 25%?]]="Yes"),IF(Table15[[#This Row],[Salary/Wages
Feb. 15 - Apr. 26, 2020]]&gt;=Table15[[#This Row],[Salary/Wages
Feb. 15, 2020]],"No","Yes"),"")</f>
        <v/>
      </c>
      <c r="P348" s="108"/>
      <c r="Q348">
        <f>IF(AND(Table15[[#This Row],[Reduction Occurred 
2/15-4/26?]]&lt;&gt;"No",Table15[[#This Row],[Salary/Wages on Dec. 31, 2020 or End of Covered Period]]&gt;=Table15[[#This Row],[Salary/Wages
Feb. 15, 2020]]),0,ROUND(Table15[[#This Row],[Salary/Wages
Most Recent Quarter]]*0.75,2)-Table15[[#This Row],[Salary/Wages
Covered Period]])</f>
        <v>0</v>
      </c>
    </row>
    <row r="349" spans="1:17" x14ac:dyDescent="0.3">
      <c r="A349" s="60"/>
      <c r="B349" s="32"/>
      <c r="C349" s="87"/>
      <c r="D349" s="103">
        <f>IF(AND(NOT(ISBLANK(Table15[[#This Row],[Employee''s Name]])),NOT(ISBLANK(Table15[[#This Row],[Cash Compensation]]))),IF(CoveredPeriod="","See Question 2",MIN(Table15[[#This Row],[Cash Compensation]],MaxSalary)),0)</f>
        <v>0</v>
      </c>
      <c r="E349" s="31"/>
      <c r="F34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49" s="96" t="str">
        <f>IFERROR(IF(Reduction="Yes",0,IF(Table15[[#This Row],[Employee''s Name]]&lt;&gt;"",IF(Table15[[#This Row],[Reduced More Than 25%?]]="No",0,IF(Table15[[#This Row],[Pay Method]]="Hourly",Q349*Table15[[#This Row],[Avg Hours Worked / Week
Most Recent Quarter]]*Weeks,IF(Table15[[#This Row],[Pay Method]]="Salary",Q349*Weeks/52,"Please Select Pay Method"))),"")),"")</f>
        <v/>
      </c>
      <c r="H349" s="32"/>
      <c r="I349" s="98" t="str">
        <f>IFERROR(IF(Table15[[#This Row],[Pay Method]]="Salary",Table15[[#This Row],[Adjusted Cash Compensation ($100,000 Limit)]]/Weeks*52,IF(Table15[[#This Row],[Pay Method]]="Hourly",Table15[[#This Row],[Adjusted Cash Compensation ($100,000 Limit)]]/Weeks/Table15[[#This Row],[Average Hours
Paid/Week]],"")),"")</f>
        <v/>
      </c>
      <c r="J349" s="98"/>
      <c r="K349" s="34" t="str">
        <f>IFERROR(IF(Table15[[#This Row],[Salary/Wages
Covered Period]]&gt;=100000,"N/A",IF(OR(Table15[[#This Row],[Salary/Wages
Covered Period]]/Table15[[#This Row],[Salary/Wages
Most Recent Quarter]]&gt;=0.75,Table15[[#This Row],[Salary/Wages
Most Recent Quarter]]=0),"No","Yes")),"N/A")</f>
        <v>N/A</v>
      </c>
      <c r="L349" s="83"/>
      <c r="M349" s="106"/>
      <c r="N349" s="106"/>
      <c r="O349" s="34" t="str">
        <f>IF(AND(Table15[[#This Row],[Salary/Wages
Feb. 15, 2020]]&lt;&gt;"",Table15[[#This Row],[Salary/Wages
Feb. 15 - Apr. 26, 2020]]&lt;&gt;"",Table15[[#This Row],[Reduced More Than 25%?]]="Yes"),IF(Table15[[#This Row],[Salary/Wages
Feb. 15 - Apr. 26, 2020]]&gt;=Table15[[#This Row],[Salary/Wages
Feb. 15, 2020]],"No","Yes"),"")</f>
        <v/>
      </c>
      <c r="P349" s="108"/>
      <c r="Q349">
        <f>IF(AND(Table15[[#This Row],[Reduction Occurred 
2/15-4/26?]]&lt;&gt;"No",Table15[[#This Row],[Salary/Wages on Dec. 31, 2020 or End of Covered Period]]&gt;=Table15[[#This Row],[Salary/Wages
Feb. 15, 2020]]),0,ROUND(Table15[[#This Row],[Salary/Wages
Most Recent Quarter]]*0.75,2)-Table15[[#This Row],[Salary/Wages
Covered Period]])</f>
        <v>0</v>
      </c>
    </row>
    <row r="350" spans="1:17" x14ac:dyDescent="0.3">
      <c r="A350" s="60"/>
      <c r="B350" s="32"/>
      <c r="C350" s="87"/>
      <c r="D350" s="103">
        <f>IF(AND(NOT(ISBLANK(Table15[[#This Row],[Employee''s Name]])),NOT(ISBLANK(Table15[[#This Row],[Cash Compensation]]))),IF(CoveredPeriod="","See Question 2",MIN(Table15[[#This Row],[Cash Compensation]],MaxSalary)),0)</f>
        <v>0</v>
      </c>
      <c r="E350" s="31"/>
      <c r="F35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0" s="96" t="str">
        <f>IFERROR(IF(Reduction="Yes",0,IF(Table15[[#This Row],[Employee''s Name]]&lt;&gt;"",IF(Table15[[#This Row],[Reduced More Than 25%?]]="No",0,IF(Table15[[#This Row],[Pay Method]]="Hourly",Q350*Table15[[#This Row],[Avg Hours Worked / Week
Most Recent Quarter]]*Weeks,IF(Table15[[#This Row],[Pay Method]]="Salary",Q350*Weeks/52,"Please Select Pay Method"))),"")),"")</f>
        <v/>
      </c>
      <c r="H350" s="32"/>
      <c r="I350" s="98" t="str">
        <f>IFERROR(IF(Table15[[#This Row],[Pay Method]]="Salary",Table15[[#This Row],[Adjusted Cash Compensation ($100,000 Limit)]]/Weeks*52,IF(Table15[[#This Row],[Pay Method]]="Hourly",Table15[[#This Row],[Adjusted Cash Compensation ($100,000 Limit)]]/Weeks/Table15[[#This Row],[Average Hours
Paid/Week]],"")),"")</f>
        <v/>
      </c>
      <c r="J350" s="98"/>
      <c r="K350" s="34" t="str">
        <f>IFERROR(IF(Table15[[#This Row],[Salary/Wages
Covered Period]]&gt;=100000,"N/A",IF(OR(Table15[[#This Row],[Salary/Wages
Covered Period]]/Table15[[#This Row],[Salary/Wages
Most Recent Quarter]]&gt;=0.75,Table15[[#This Row],[Salary/Wages
Most Recent Quarter]]=0),"No","Yes")),"N/A")</f>
        <v>N/A</v>
      </c>
      <c r="L350" s="83"/>
      <c r="M350" s="106"/>
      <c r="N350" s="106"/>
      <c r="O350" s="34" t="str">
        <f>IF(AND(Table15[[#This Row],[Salary/Wages
Feb. 15, 2020]]&lt;&gt;"",Table15[[#This Row],[Salary/Wages
Feb. 15 - Apr. 26, 2020]]&lt;&gt;"",Table15[[#This Row],[Reduced More Than 25%?]]="Yes"),IF(Table15[[#This Row],[Salary/Wages
Feb. 15 - Apr. 26, 2020]]&gt;=Table15[[#This Row],[Salary/Wages
Feb. 15, 2020]],"No","Yes"),"")</f>
        <v/>
      </c>
      <c r="P350" s="108"/>
      <c r="Q350">
        <f>IF(AND(Table15[[#This Row],[Reduction Occurred 
2/15-4/26?]]&lt;&gt;"No",Table15[[#This Row],[Salary/Wages on Dec. 31, 2020 or End of Covered Period]]&gt;=Table15[[#This Row],[Salary/Wages
Feb. 15, 2020]]),0,ROUND(Table15[[#This Row],[Salary/Wages
Most Recent Quarter]]*0.75,2)-Table15[[#This Row],[Salary/Wages
Covered Period]])</f>
        <v>0</v>
      </c>
    </row>
    <row r="351" spans="1:17" x14ac:dyDescent="0.3">
      <c r="A351" s="60"/>
      <c r="B351" s="32"/>
      <c r="C351" s="87"/>
      <c r="D351" s="103">
        <f>IF(AND(NOT(ISBLANK(Table15[[#This Row],[Employee''s Name]])),NOT(ISBLANK(Table15[[#This Row],[Cash Compensation]]))),IF(CoveredPeriod="","See Question 2",MIN(Table15[[#This Row],[Cash Compensation]],MaxSalary)),0)</f>
        <v>0</v>
      </c>
      <c r="E351" s="31"/>
      <c r="F35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1" s="96" t="str">
        <f>IFERROR(IF(Reduction="Yes",0,IF(Table15[[#This Row],[Employee''s Name]]&lt;&gt;"",IF(Table15[[#This Row],[Reduced More Than 25%?]]="No",0,IF(Table15[[#This Row],[Pay Method]]="Hourly",Q351*Table15[[#This Row],[Avg Hours Worked / Week
Most Recent Quarter]]*Weeks,IF(Table15[[#This Row],[Pay Method]]="Salary",Q351*Weeks/52,"Please Select Pay Method"))),"")),"")</f>
        <v/>
      </c>
      <c r="H351" s="32"/>
      <c r="I351" s="98" t="str">
        <f>IFERROR(IF(Table15[[#This Row],[Pay Method]]="Salary",Table15[[#This Row],[Adjusted Cash Compensation ($100,000 Limit)]]/Weeks*52,IF(Table15[[#This Row],[Pay Method]]="Hourly",Table15[[#This Row],[Adjusted Cash Compensation ($100,000 Limit)]]/Weeks/Table15[[#This Row],[Average Hours
Paid/Week]],"")),"")</f>
        <v/>
      </c>
      <c r="J351" s="98"/>
      <c r="K351" s="34" t="str">
        <f>IFERROR(IF(Table15[[#This Row],[Salary/Wages
Covered Period]]&gt;=100000,"N/A",IF(OR(Table15[[#This Row],[Salary/Wages
Covered Period]]/Table15[[#This Row],[Salary/Wages
Most Recent Quarter]]&gt;=0.75,Table15[[#This Row],[Salary/Wages
Most Recent Quarter]]=0),"No","Yes")),"N/A")</f>
        <v>N/A</v>
      </c>
      <c r="L351" s="83"/>
      <c r="M351" s="106"/>
      <c r="N351" s="106"/>
      <c r="O351" s="34" t="str">
        <f>IF(AND(Table15[[#This Row],[Salary/Wages
Feb. 15, 2020]]&lt;&gt;"",Table15[[#This Row],[Salary/Wages
Feb. 15 - Apr. 26, 2020]]&lt;&gt;"",Table15[[#This Row],[Reduced More Than 25%?]]="Yes"),IF(Table15[[#This Row],[Salary/Wages
Feb. 15 - Apr. 26, 2020]]&gt;=Table15[[#This Row],[Salary/Wages
Feb. 15, 2020]],"No","Yes"),"")</f>
        <v/>
      </c>
      <c r="P351" s="108"/>
      <c r="Q351">
        <f>IF(AND(Table15[[#This Row],[Reduction Occurred 
2/15-4/26?]]&lt;&gt;"No",Table15[[#This Row],[Salary/Wages on Dec. 31, 2020 or End of Covered Period]]&gt;=Table15[[#This Row],[Salary/Wages
Feb. 15, 2020]]),0,ROUND(Table15[[#This Row],[Salary/Wages
Most Recent Quarter]]*0.75,2)-Table15[[#This Row],[Salary/Wages
Covered Period]])</f>
        <v>0</v>
      </c>
    </row>
    <row r="352" spans="1:17" x14ac:dyDescent="0.3">
      <c r="A352" s="60"/>
      <c r="B352" s="32"/>
      <c r="C352" s="87"/>
      <c r="D352" s="103">
        <f>IF(AND(NOT(ISBLANK(Table15[[#This Row],[Employee''s Name]])),NOT(ISBLANK(Table15[[#This Row],[Cash Compensation]]))),IF(CoveredPeriod="","See Question 2",MIN(Table15[[#This Row],[Cash Compensation]],MaxSalary)),0)</f>
        <v>0</v>
      </c>
      <c r="E352" s="31"/>
      <c r="F35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2" s="96" t="str">
        <f>IFERROR(IF(Reduction="Yes",0,IF(Table15[[#This Row],[Employee''s Name]]&lt;&gt;"",IF(Table15[[#This Row],[Reduced More Than 25%?]]="No",0,IF(Table15[[#This Row],[Pay Method]]="Hourly",Q352*Table15[[#This Row],[Avg Hours Worked / Week
Most Recent Quarter]]*Weeks,IF(Table15[[#This Row],[Pay Method]]="Salary",Q352*Weeks/52,"Please Select Pay Method"))),"")),"")</f>
        <v/>
      </c>
      <c r="H352" s="32"/>
      <c r="I352" s="98" t="str">
        <f>IFERROR(IF(Table15[[#This Row],[Pay Method]]="Salary",Table15[[#This Row],[Adjusted Cash Compensation ($100,000 Limit)]]/Weeks*52,IF(Table15[[#This Row],[Pay Method]]="Hourly",Table15[[#This Row],[Adjusted Cash Compensation ($100,000 Limit)]]/Weeks/Table15[[#This Row],[Average Hours
Paid/Week]],"")),"")</f>
        <v/>
      </c>
      <c r="J352" s="98"/>
      <c r="K352" s="34" t="str">
        <f>IFERROR(IF(Table15[[#This Row],[Salary/Wages
Covered Period]]&gt;=100000,"N/A",IF(OR(Table15[[#This Row],[Salary/Wages
Covered Period]]/Table15[[#This Row],[Salary/Wages
Most Recent Quarter]]&gt;=0.75,Table15[[#This Row],[Salary/Wages
Most Recent Quarter]]=0),"No","Yes")),"N/A")</f>
        <v>N/A</v>
      </c>
      <c r="L352" s="83"/>
      <c r="M352" s="106"/>
      <c r="N352" s="106"/>
      <c r="O352" s="34" t="str">
        <f>IF(AND(Table15[[#This Row],[Salary/Wages
Feb. 15, 2020]]&lt;&gt;"",Table15[[#This Row],[Salary/Wages
Feb. 15 - Apr. 26, 2020]]&lt;&gt;"",Table15[[#This Row],[Reduced More Than 25%?]]="Yes"),IF(Table15[[#This Row],[Salary/Wages
Feb. 15 - Apr. 26, 2020]]&gt;=Table15[[#This Row],[Salary/Wages
Feb. 15, 2020]],"No","Yes"),"")</f>
        <v/>
      </c>
      <c r="P352" s="108"/>
      <c r="Q352">
        <f>IF(AND(Table15[[#This Row],[Reduction Occurred 
2/15-4/26?]]&lt;&gt;"No",Table15[[#This Row],[Salary/Wages on Dec. 31, 2020 or End of Covered Period]]&gt;=Table15[[#This Row],[Salary/Wages
Feb. 15, 2020]]),0,ROUND(Table15[[#This Row],[Salary/Wages
Most Recent Quarter]]*0.75,2)-Table15[[#This Row],[Salary/Wages
Covered Period]])</f>
        <v>0</v>
      </c>
    </row>
    <row r="353" spans="1:17" x14ac:dyDescent="0.3">
      <c r="A353" s="60"/>
      <c r="B353" s="32"/>
      <c r="C353" s="87"/>
      <c r="D353" s="103">
        <f>IF(AND(NOT(ISBLANK(Table15[[#This Row],[Employee''s Name]])),NOT(ISBLANK(Table15[[#This Row],[Cash Compensation]]))),IF(CoveredPeriod="","See Question 2",MIN(Table15[[#This Row],[Cash Compensation]],MaxSalary)),0)</f>
        <v>0</v>
      </c>
      <c r="E353" s="31"/>
      <c r="F35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3" s="96" t="str">
        <f>IFERROR(IF(Reduction="Yes",0,IF(Table15[[#This Row],[Employee''s Name]]&lt;&gt;"",IF(Table15[[#This Row],[Reduced More Than 25%?]]="No",0,IF(Table15[[#This Row],[Pay Method]]="Hourly",Q353*Table15[[#This Row],[Avg Hours Worked / Week
Most Recent Quarter]]*Weeks,IF(Table15[[#This Row],[Pay Method]]="Salary",Q353*Weeks/52,"Please Select Pay Method"))),"")),"")</f>
        <v/>
      </c>
      <c r="H353" s="32"/>
      <c r="I353" s="98" t="str">
        <f>IFERROR(IF(Table15[[#This Row],[Pay Method]]="Salary",Table15[[#This Row],[Adjusted Cash Compensation ($100,000 Limit)]]/Weeks*52,IF(Table15[[#This Row],[Pay Method]]="Hourly",Table15[[#This Row],[Adjusted Cash Compensation ($100,000 Limit)]]/Weeks/Table15[[#This Row],[Average Hours
Paid/Week]],"")),"")</f>
        <v/>
      </c>
      <c r="J353" s="98"/>
      <c r="K353" s="34" t="str">
        <f>IFERROR(IF(Table15[[#This Row],[Salary/Wages
Covered Period]]&gt;=100000,"N/A",IF(OR(Table15[[#This Row],[Salary/Wages
Covered Period]]/Table15[[#This Row],[Salary/Wages
Most Recent Quarter]]&gt;=0.75,Table15[[#This Row],[Salary/Wages
Most Recent Quarter]]=0),"No","Yes")),"N/A")</f>
        <v>N/A</v>
      </c>
      <c r="L353" s="83"/>
      <c r="M353" s="106"/>
      <c r="N353" s="106"/>
      <c r="O353" s="34" t="str">
        <f>IF(AND(Table15[[#This Row],[Salary/Wages
Feb. 15, 2020]]&lt;&gt;"",Table15[[#This Row],[Salary/Wages
Feb. 15 - Apr. 26, 2020]]&lt;&gt;"",Table15[[#This Row],[Reduced More Than 25%?]]="Yes"),IF(Table15[[#This Row],[Salary/Wages
Feb. 15 - Apr. 26, 2020]]&gt;=Table15[[#This Row],[Salary/Wages
Feb. 15, 2020]],"No","Yes"),"")</f>
        <v/>
      </c>
      <c r="P353" s="108"/>
      <c r="Q353">
        <f>IF(AND(Table15[[#This Row],[Reduction Occurred 
2/15-4/26?]]&lt;&gt;"No",Table15[[#This Row],[Salary/Wages on Dec. 31, 2020 or End of Covered Period]]&gt;=Table15[[#This Row],[Salary/Wages
Feb. 15, 2020]]),0,ROUND(Table15[[#This Row],[Salary/Wages
Most Recent Quarter]]*0.75,2)-Table15[[#This Row],[Salary/Wages
Covered Period]])</f>
        <v>0</v>
      </c>
    </row>
    <row r="354" spans="1:17" x14ac:dyDescent="0.3">
      <c r="A354" s="60"/>
      <c r="B354" s="32"/>
      <c r="C354" s="87"/>
      <c r="D354" s="103">
        <f>IF(AND(NOT(ISBLANK(Table15[[#This Row],[Employee''s Name]])),NOT(ISBLANK(Table15[[#This Row],[Cash Compensation]]))),IF(CoveredPeriod="","See Question 2",MIN(Table15[[#This Row],[Cash Compensation]],MaxSalary)),0)</f>
        <v>0</v>
      </c>
      <c r="E354" s="31"/>
      <c r="F35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4" s="96" t="str">
        <f>IFERROR(IF(Reduction="Yes",0,IF(Table15[[#This Row],[Employee''s Name]]&lt;&gt;"",IF(Table15[[#This Row],[Reduced More Than 25%?]]="No",0,IF(Table15[[#This Row],[Pay Method]]="Hourly",Q354*Table15[[#This Row],[Avg Hours Worked / Week
Most Recent Quarter]]*Weeks,IF(Table15[[#This Row],[Pay Method]]="Salary",Q354*Weeks/52,"Please Select Pay Method"))),"")),"")</f>
        <v/>
      </c>
      <c r="H354" s="32"/>
      <c r="I354" s="98" t="str">
        <f>IFERROR(IF(Table15[[#This Row],[Pay Method]]="Salary",Table15[[#This Row],[Adjusted Cash Compensation ($100,000 Limit)]]/Weeks*52,IF(Table15[[#This Row],[Pay Method]]="Hourly",Table15[[#This Row],[Adjusted Cash Compensation ($100,000 Limit)]]/Weeks/Table15[[#This Row],[Average Hours
Paid/Week]],"")),"")</f>
        <v/>
      </c>
      <c r="J354" s="98"/>
      <c r="K354" s="34" t="str">
        <f>IFERROR(IF(Table15[[#This Row],[Salary/Wages
Covered Period]]&gt;=100000,"N/A",IF(OR(Table15[[#This Row],[Salary/Wages
Covered Period]]/Table15[[#This Row],[Salary/Wages
Most Recent Quarter]]&gt;=0.75,Table15[[#This Row],[Salary/Wages
Most Recent Quarter]]=0),"No","Yes")),"N/A")</f>
        <v>N/A</v>
      </c>
      <c r="L354" s="83"/>
      <c r="M354" s="106"/>
      <c r="N354" s="106"/>
      <c r="O354" s="34" t="str">
        <f>IF(AND(Table15[[#This Row],[Salary/Wages
Feb. 15, 2020]]&lt;&gt;"",Table15[[#This Row],[Salary/Wages
Feb. 15 - Apr. 26, 2020]]&lt;&gt;"",Table15[[#This Row],[Reduced More Than 25%?]]="Yes"),IF(Table15[[#This Row],[Salary/Wages
Feb. 15 - Apr. 26, 2020]]&gt;=Table15[[#This Row],[Salary/Wages
Feb. 15, 2020]],"No","Yes"),"")</f>
        <v/>
      </c>
      <c r="P354" s="108"/>
      <c r="Q354">
        <f>IF(AND(Table15[[#This Row],[Reduction Occurred 
2/15-4/26?]]&lt;&gt;"No",Table15[[#This Row],[Salary/Wages on Dec. 31, 2020 or End of Covered Period]]&gt;=Table15[[#This Row],[Salary/Wages
Feb. 15, 2020]]),0,ROUND(Table15[[#This Row],[Salary/Wages
Most Recent Quarter]]*0.75,2)-Table15[[#This Row],[Salary/Wages
Covered Period]])</f>
        <v>0</v>
      </c>
    </row>
    <row r="355" spans="1:17" x14ac:dyDescent="0.3">
      <c r="A355" s="60"/>
      <c r="B355" s="32"/>
      <c r="C355" s="87"/>
      <c r="D355" s="103">
        <f>IF(AND(NOT(ISBLANK(Table15[[#This Row],[Employee''s Name]])),NOT(ISBLANK(Table15[[#This Row],[Cash Compensation]]))),IF(CoveredPeriod="","See Question 2",MIN(Table15[[#This Row],[Cash Compensation]],MaxSalary)),0)</f>
        <v>0</v>
      </c>
      <c r="E355" s="31"/>
      <c r="F35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5" s="96" t="str">
        <f>IFERROR(IF(Reduction="Yes",0,IF(Table15[[#This Row],[Employee''s Name]]&lt;&gt;"",IF(Table15[[#This Row],[Reduced More Than 25%?]]="No",0,IF(Table15[[#This Row],[Pay Method]]="Hourly",Q355*Table15[[#This Row],[Avg Hours Worked / Week
Most Recent Quarter]]*Weeks,IF(Table15[[#This Row],[Pay Method]]="Salary",Q355*Weeks/52,"Please Select Pay Method"))),"")),"")</f>
        <v/>
      </c>
      <c r="H355" s="32"/>
      <c r="I355" s="98" t="str">
        <f>IFERROR(IF(Table15[[#This Row],[Pay Method]]="Salary",Table15[[#This Row],[Adjusted Cash Compensation ($100,000 Limit)]]/Weeks*52,IF(Table15[[#This Row],[Pay Method]]="Hourly",Table15[[#This Row],[Adjusted Cash Compensation ($100,000 Limit)]]/Weeks/Table15[[#This Row],[Average Hours
Paid/Week]],"")),"")</f>
        <v/>
      </c>
      <c r="J355" s="98"/>
      <c r="K355" s="34" t="str">
        <f>IFERROR(IF(Table15[[#This Row],[Salary/Wages
Covered Period]]&gt;=100000,"N/A",IF(OR(Table15[[#This Row],[Salary/Wages
Covered Period]]/Table15[[#This Row],[Salary/Wages
Most Recent Quarter]]&gt;=0.75,Table15[[#This Row],[Salary/Wages
Most Recent Quarter]]=0),"No","Yes")),"N/A")</f>
        <v>N/A</v>
      </c>
      <c r="L355" s="83"/>
      <c r="M355" s="106"/>
      <c r="N355" s="106"/>
      <c r="O355" s="34" t="str">
        <f>IF(AND(Table15[[#This Row],[Salary/Wages
Feb. 15, 2020]]&lt;&gt;"",Table15[[#This Row],[Salary/Wages
Feb. 15 - Apr. 26, 2020]]&lt;&gt;"",Table15[[#This Row],[Reduced More Than 25%?]]="Yes"),IF(Table15[[#This Row],[Salary/Wages
Feb. 15 - Apr. 26, 2020]]&gt;=Table15[[#This Row],[Salary/Wages
Feb. 15, 2020]],"No","Yes"),"")</f>
        <v/>
      </c>
      <c r="P355" s="108"/>
      <c r="Q355">
        <f>IF(AND(Table15[[#This Row],[Reduction Occurred 
2/15-4/26?]]&lt;&gt;"No",Table15[[#This Row],[Salary/Wages on Dec. 31, 2020 or End of Covered Period]]&gt;=Table15[[#This Row],[Salary/Wages
Feb. 15, 2020]]),0,ROUND(Table15[[#This Row],[Salary/Wages
Most Recent Quarter]]*0.75,2)-Table15[[#This Row],[Salary/Wages
Covered Period]])</f>
        <v>0</v>
      </c>
    </row>
    <row r="356" spans="1:17" x14ac:dyDescent="0.3">
      <c r="A356" s="60"/>
      <c r="B356" s="32"/>
      <c r="C356" s="87"/>
      <c r="D356" s="103">
        <f>IF(AND(NOT(ISBLANK(Table15[[#This Row],[Employee''s Name]])),NOT(ISBLANK(Table15[[#This Row],[Cash Compensation]]))),IF(CoveredPeriod="","See Question 2",MIN(Table15[[#This Row],[Cash Compensation]],MaxSalary)),0)</f>
        <v>0</v>
      </c>
      <c r="E356" s="31"/>
      <c r="F35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6" s="96" t="str">
        <f>IFERROR(IF(Reduction="Yes",0,IF(Table15[[#This Row],[Employee''s Name]]&lt;&gt;"",IF(Table15[[#This Row],[Reduced More Than 25%?]]="No",0,IF(Table15[[#This Row],[Pay Method]]="Hourly",Q356*Table15[[#This Row],[Avg Hours Worked / Week
Most Recent Quarter]]*Weeks,IF(Table15[[#This Row],[Pay Method]]="Salary",Q356*Weeks/52,"Please Select Pay Method"))),"")),"")</f>
        <v/>
      </c>
      <c r="H356" s="32"/>
      <c r="I356" s="98" t="str">
        <f>IFERROR(IF(Table15[[#This Row],[Pay Method]]="Salary",Table15[[#This Row],[Adjusted Cash Compensation ($100,000 Limit)]]/Weeks*52,IF(Table15[[#This Row],[Pay Method]]="Hourly",Table15[[#This Row],[Adjusted Cash Compensation ($100,000 Limit)]]/Weeks/Table15[[#This Row],[Average Hours
Paid/Week]],"")),"")</f>
        <v/>
      </c>
      <c r="J356" s="98"/>
      <c r="K356" s="34" t="str">
        <f>IFERROR(IF(Table15[[#This Row],[Salary/Wages
Covered Period]]&gt;=100000,"N/A",IF(OR(Table15[[#This Row],[Salary/Wages
Covered Period]]/Table15[[#This Row],[Salary/Wages
Most Recent Quarter]]&gt;=0.75,Table15[[#This Row],[Salary/Wages
Most Recent Quarter]]=0),"No","Yes")),"N/A")</f>
        <v>N/A</v>
      </c>
      <c r="L356" s="83"/>
      <c r="M356" s="106"/>
      <c r="N356" s="106"/>
      <c r="O356" s="34" t="str">
        <f>IF(AND(Table15[[#This Row],[Salary/Wages
Feb. 15, 2020]]&lt;&gt;"",Table15[[#This Row],[Salary/Wages
Feb. 15 - Apr. 26, 2020]]&lt;&gt;"",Table15[[#This Row],[Reduced More Than 25%?]]="Yes"),IF(Table15[[#This Row],[Salary/Wages
Feb. 15 - Apr. 26, 2020]]&gt;=Table15[[#This Row],[Salary/Wages
Feb. 15, 2020]],"No","Yes"),"")</f>
        <v/>
      </c>
      <c r="P356" s="108"/>
      <c r="Q356">
        <f>IF(AND(Table15[[#This Row],[Reduction Occurred 
2/15-4/26?]]&lt;&gt;"No",Table15[[#This Row],[Salary/Wages on Dec. 31, 2020 or End of Covered Period]]&gt;=Table15[[#This Row],[Salary/Wages
Feb. 15, 2020]]),0,ROUND(Table15[[#This Row],[Salary/Wages
Most Recent Quarter]]*0.75,2)-Table15[[#This Row],[Salary/Wages
Covered Period]])</f>
        <v>0</v>
      </c>
    </row>
    <row r="357" spans="1:17" x14ac:dyDescent="0.3">
      <c r="A357" s="60"/>
      <c r="B357" s="32"/>
      <c r="C357" s="87"/>
      <c r="D357" s="103">
        <f>IF(AND(NOT(ISBLANK(Table15[[#This Row],[Employee''s Name]])),NOT(ISBLANK(Table15[[#This Row],[Cash Compensation]]))),IF(CoveredPeriod="","See Question 2",MIN(Table15[[#This Row],[Cash Compensation]],MaxSalary)),0)</f>
        <v>0</v>
      </c>
      <c r="E357" s="31"/>
      <c r="F35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7" s="96" t="str">
        <f>IFERROR(IF(Reduction="Yes",0,IF(Table15[[#This Row],[Employee''s Name]]&lt;&gt;"",IF(Table15[[#This Row],[Reduced More Than 25%?]]="No",0,IF(Table15[[#This Row],[Pay Method]]="Hourly",Q357*Table15[[#This Row],[Avg Hours Worked / Week
Most Recent Quarter]]*Weeks,IF(Table15[[#This Row],[Pay Method]]="Salary",Q357*Weeks/52,"Please Select Pay Method"))),"")),"")</f>
        <v/>
      </c>
      <c r="H357" s="32"/>
      <c r="I357" s="98" t="str">
        <f>IFERROR(IF(Table15[[#This Row],[Pay Method]]="Salary",Table15[[#This Row],[Adjusted Cash Compensation ($100,000 Limit)]]/Weeks*52,IF(Table15[[#This Row],[Pay Method]]="Hourly",Table15[[#This Row],[Adjusted Cash Compensation ($100,000 Limit)]]/Weeks/Table15[[#This Row],[Average Hours
Paid/Week]],"")),"")</f>
        <v/>
      </c>
      <c r="J357" s="98"/>
      <c r="K357" s="34" t="str">
        <f>IFERROR(IF(Table15[[#This Row],[Salary/Wages
Covered Period]]&gt;=100000,"N/A",IF(OR(Table15[[#This Row],[Salary/Wages
Covered Period]]/Table15[[#This Row],[Salary/Wages
Most Recent Quarter]]&gt;=0.75,Table15[[#This Row],[Salary/Wages
Most Recent Quarter]]=0),"No","Yes")),"N/A")</f>
        <v>N/A</v>
      </c>
      <c r="L357" s="83"/>
      <c r="M357" s="106"/>
      <c r="N357" s="106"/>
      <c r="O357" s="34" t="str">
        <f>IF(AND(Table15[[#This Row],[Salary/Wages
Feb. 15, 2020]]&lt;&gt;"",Table15[[#This Row],[Salary/Wages
Feb. 15 - Apr. 26, 2020]]&lt;&gt;"",Table15[[#This Row],[Reduced More Than 25%?]]="Yes"),IF(Table15[[#This Row],[Salary/Wages
Feb. 15 - Apr. 26, 2020]]&gt;=Table15[[#This Row],[Salary/Wages
Feb. 15, 2020]],"No","Yes"),"")</f>
        <v/>
      </c>
      <c r="P357" s="108"/>
      <c r="Q357">
        <f>IF(AND(Table15[[#This Row],[Reduction Occurred 
2/15-4/26?]]&lt;&gt;"No",Table15[[#This Row],[Salary/Wages on Dec. 31, 2020 or End of Covered Period]]&gt;=Table15[[#This Row],[Salary/Wages
Feb. 15, 2020]]),0,ROUND(Table15[[#This Row],[Salary/Wages
Most Recent Quarter]]*0.75,2)-Table15[[#This Row],[Salary/Wages
Covered Period]])</f>
        <v>0</v>
      </c>
    </row>
    <row r="358" spans="1:17" x14ac:dyDescent="0.3">
      <c r="A358" s="60"/>
      <c r="B358" s="32"/>
      <c r="C358" s="87"/>
      <c r="D358" s="103">
        <f>IF(AND(NOT(ISBLANK(Table15[[#This Row],[Employee''s Name]])),NOT(ISBLANK(Table15[[#This Row],[Cash Compensation]]))),IF(CoveredPeriod="","See Question 2",MIN(Table15[[#This Row],[Cash Compensation]],MaxSalary)),0)</f>
        <v>0</v>
      </c>
      <c r="E358" s="31"/>
      <c r="F35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8" s="96" t="str">
        <f>IFERROR(IF(Reduction="Yes",0,IF(Table15[[#This Row],[Employee''s Name]]&lt;&gt;"",IF(Table15[[#This Row],[Reduced More Than 25%?]]="No",0,IF(Table15[[#This Row],[Pay Method]]="Hourly",Q358*Table15[[#This Row],[Avg Hours Worked / Week
Most Recent Quarter]]*Weeks,IF(Table15[[#This Row],[Pay Method]]="Salary",Q358*Weeks/52,"Please Select Pay Method"))),"")),"")</f>
        <v/>
      </c>
      <c r="H358" s="32"/>
      <c r="I358" s="98" t="str">
        <f>IFERROR(IF(Table15[[#This Row],[Pay Method]]="Salary",Table15[[#This Row],[Adjusted Cash Compensation ($100,000 Limit)]]/Weeks*52,IF(Table15[[#This Row],[Pay Method]]="Hourly",Table15[[#This Row],[Adjusted Cash Compensation ($100,000 Limit)]]/Weeks/Table15[[#This Row],[Average Hours
Paid/Week]],"")),"")</f>
        <v/>
      </c>
      <c r="J358" s="98"/>
      <c r="K358" s="34" t="str">
        <f>IFERROR(IF(Table15[[#This Row],[Salary/Wages
Covered Period]]&gt;=100000,"N/A",IF(OR(Table15[[#This Row],[Salary/Wages
Covered Period]]/Table15[[#This Row],[Salary/Wages
Most Recent Quarter]]&gt;=0.75,Table15[[#This Row],[Salary/Wages
Most Recent Quarter]]=0),"No","Yes")),"N/A")</f>
        <v>N/A</v>
      </c>
      <c r="L358" s="83"/>
      <c r="M358" s="106"/>
      <c r="N358" s="106"/>
      <c r="O358" s="34" t="str">
        <f>IF(AND(Table15[[#This Row],[Salary/Wages
Feb. 15, 2020]]&lt;&gt;"",Table15[[#This Row],[Salary/Wages
Feb. 15 - Apr. 26, 2020]]&lt;&gt;"",Table15[[#This Row],[Reduced More Than 25%?]]="Yes"),IF(Table15[[#This Row],[Salary/Wages
Feb. 15 - Apr. 26, 2020]]&gt;=Table15[[#This Row],[Salary/Wages
Feb. 15, 2020]],"No","Yes"),"")</f>
        <v/>
      </c>
      <c r="P358" s="108"/>
      <c r="Q358">
        <f>IF(AND(Table15[[#This Row],[Reduction Occurred 
2/15-4/26?]]&lt;&gt;"No",Table15[[#This Row],[Salary/Wages on Dec. 31, 2020 or End of Covered Period]]&gt;=Table15[[#This Row],[Salary/Wages
Feb. 15, 2020]]),0,ROUND(Table15[[#This Row],[Salary/Wages
Most Recent Quarter]]*0.75,2)-Table15[[#This Row],[Salary/Wages
Covered Period]])</f>
        <v>0</v>
      </c>
    </row>
    <row r="359" spans="1:17" x14ac:dyDescent="0.3">
      <c r="A359" s="60"/>
      <c r="B359" s="32"/>
      <c r="C359" s="87"/>
      <c r="D359" s="103">
        <f>IF(AND(NOT(ISBLANK(Table15[[#This Row],[Employee''s Name]])),NOT(ISBLANK(Table15[[#This Row],[Cash Compensation]]))),IF(CoveredPeriod="","See Question 2",MIN(Table15[[#This Row],[Cash Compensation]],MaxSalary)),0)</f>
        <v>0</v>
      </c>
      <c r="E359" s="31"/>
      <c r="F35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59" s="96" t="str">
        <f>IFERROR(IF(Reduction="Yes",0,IF(Table15[[#This Row],[Employee''s Name]]&lt;&gt;"",IF(Table15[[#This Row],[Reduced More Than 25%?]]="No",0,IF(Table15[[#This Row],[Pay Method]]="Hourly",Q359*Table15[[#This Row],[Avg Hours Worked / Week
Most Recent Quarter]]*Weeks,IF(Table15[[#This Row],[Pay Method]]="Salary",Q359*Weeks/52,"Please Select Pay Method"))),"")),"")</f>
        <v/>
      </c>
      <c r="H359" s="32"/>
      <c r="I359" s="98" t="str">
        <f>IFERROR(IF(Table15[[#This Row],[Pay Method]]="Salary",Table15[[#This Row],[Adjusted Cash Compensation ($100,000 Limit)]]/Weeks*52,IF(Table15[[#This Row],[Pay Method]]="Hourly",Table15[[#This Row],[Adjusted Cash Compensation ($100,000 Limit)]]/Weeks/Table15[[#This Row],[Average Hours
Paid/Week]],"")),"")</f>
        <v/>
      </c>
      <c r="J359" s="98"/>
      <c r="K359" s="34" t="str">
        <f>IFERROR(IF(Table15[[#This Row],[Salary/Wages
Covered Period]]&gt;=100000,"N/A",IF(OR(Table15[[#This Row],[Salary/Wages
Covered Period]]/Table15[[#This Row],[Salary/Wages
Most Recent Quarter]]&gt;=0.75,Table15[[#This Row],[Salary/Wages
Most Recent Quarter]]=0),"No","Yes")),"N/A")</f>
        <v>N/A</v>
      </c>
      <c r="L359" s="83"/>
      <c r="M359" s="106"/>
      <c r="N359" s="106"/>
      <c r="O359" s="34" t="str">
        <f>IF(AND(Table15[[#This Row],[Salary/Wages
Feb. 15, 2020]]&lt;&gt;"",Table15[[#This Row],[Salary/Wages
Feb. 15 - Apr. 26, 2020]]&lt;&gt;"",Table15[[#This Row],[Reduced More Than 25%?]]="Yes"),IF(Table15[[#This Row],[Salary/Wages
Feb. 15 - Apr. 26, 2020]]&gt;=Table15[[#This Row],[Salary/Wages
Feb. 15, 2020]],"No","Yes"),"")</f>
        <v/>
      </c>
      <c r="P359" s="108"/>
      <c r="Q359">
        <f>IF(AND(Table15[[#This Row],[Reduction Occurred 
2/15-4/26?]]&lt;&gt;"No",Table15[[#This Row],[Salary/Wages on Dec. 31, 2020 or End of Covered Period]]&gt;=Table15[[#This Row],[Salary/Wages
Feb. 15, 2020]]),0,ROUND(Table15[[#This Row],[Salary/Wages
Most Recent Quarter]]*0.75,2)-Table15[[#This Row],[Salary/Wages
Covered Period]])</f>
        <v>0</v>
      </c>
    </row>
    <row r="360" spans="1:17" x14ac:dyDescent="0.3">
      <c r="A360" s="60"/>
      <c r="B360" s="32"/>
      <c r="C360" s="87"/>
      <c r="D360" s="103">
        <f>IF(AND(NOT(ISBLANK(Table15[[#This Row],[Employee''s Name]])),NOT(ISBLANK(Table15[[#This Row],[Cash Compensation]]))),IF(CoveredPeriod="","See Question 2",MIN(Table15[[#This Row],[Cash Compensation]],MaxSalary)),0)</f>
        <v>0</v>
      </c>
      <c r="E360" s="31"/>
      <c r="F36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0" s="96" t="str">
        <f>IFERROR(IF(Reduction="Yes",0,IF(Table15[[#This Row],[Employee''s Name]]&lt;&gt;"",IF(Table15[[#This Row],[Reduced More Than 25%?]]="No",0,IF(Table15[[#This Row],[Pay Method]]="Hourly",Q360*Table15[[#This Row],[Avg Hours Worked / Week
Most Recent Quarter]]*Weeks,IF(Table15[[#This Row],[Pay Method]]="Salary",Q360*Weeks/52,"Please Select Pay Method"))),"")),"")</f>
        <v/>
      </c>
      <c r="H360" s="32"/>
      <c r="I360" s="98" t="str">
        <f>IFERROR(IF(Table15[[#This Row],[Pay Method]]="Salary",Table15[[#This Row],[Adjusted Cash Compensation ($100,000 Limit)]]/Weeks*52,IF(Table15[[#This Row],[Pay Method]]="Hourly",Table15[[#This Row],[Adjusted Cash Compensation ($100,000 Limit)]]/Weeks/Table15[[#This Row],[Average Hours
Paid/Week]],"")),"")</f>
        <v/>
      </c>
      <c r="J360" s="98"/>
      <c r="K360" s="34" t="str">
        <f>IFERROR(IF(Table15[[#This Row],[Salary/Wages
Covered Period]]&gt;=100000,"N/A",IF(OR(Table15[[#This Row],[Salary/Wages
Covered Period]]/Table15[[#This Row],[Salary/Wages
Most Recent Quarter]]&gt;=0.75,Table15[[#This Row],[Salary/Wages
Most Recent Quarter]]=0),"No","Yes")),"N/A")</f>
        <v>N/A</v>
      </c>
      <c r="L360" s="83"/>
      <c r="M360" s="106"/>
      <c r="N360" s="106"/>
      <c r="O360" s="34" t="str">
        <f>IF(AND(Table15[[#This Row],[Salary/Wages
Feb. 15, 2020]]&lt;&gt;"",Table15[[#This Row],[Salary/Wages
Feb. 15 - Apr. 26, 2020]]&lt;&gt;"",Table15[[#This Row],[Reduced More Than 25%?]]="Yes"),IF(Table15[[#This Row],[Salary/Wages
Feb. 15 - Apr. 26, 2020]]&gt;=Table15[[#This Row],[Salary/Wages
Feb. 15, 2020]],"No","Yes"),"")</f>
        <v/>
      </c>
      <c r="P360" s="108"/>
      <c r="Q360">
        <f>IF(AND(Table15[[#This Row],[Reduction Occurred 
2/15-4/26?]]&lt;&gt;"No",Table15[[#This Row],[Salary/Wages on Dec. 31, 2020 or End of Covered Period]]&gt;=Table15[[#This Row],[Salary/Wages
Feb. 15, 2020]]),0,ROUND(Table15[[#This Row],[Salary/Wages
Most Recent Quarter]]*0.75,2)-Table15[[#This Row],[Salary/Wages
Covered Period]])</f>
        <v>0</v>
      </c>
    </row>
    <row r="361" spans="1:17" x14ac:dyDescent="0.3">
      <c r="A361" s="60"/>
      <c r="B361" s="32"/>
      <c r="C361" s="87"/>
      <c r="D361" s="103">
        <f>IF(AND(NOT(ISBLANK(Table15[[#This Row],[Employee''s Name]])),NOT(ISBLANK(Table15[[#This Row],[Cash Compensation]]))),IF(CoveredPeriod="","See Question 2",MIN(Table15[[#This Row],[Cash Compensation]],MaxSalary)),0)</f>
        <v>0</v>
      </c>
      <c r="E361" s="31"/>
      <c r="F36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1" s="96" t="str">
        <f>IFERROR(IF(Reduction="Yes",0,IF(Table15[[#This Row],[Employee''s Name]]&lt;&gt;"",IF(Table15[[#This Row],[Reduced More Than 25%?]]="No",0,IF(Table15[[#This Row],[Pay Method]]="Hourly",Q361*Table15[[#This Row],[Avg Hours Worked / Week
Most Recent Quarter]]*Weeks,IF(Table15[[#This Row],[Pay Method]]="Salary",Q361*Weeks/52,"Please Select Pay Method"))),"")),"")</f>
        <v/>
      </c>
      <c r="H361" s="32"/>
      <c r="I361" s="98" t="str">
        <f>IFERROR(IF(Table15[[#This Row],[Pay Method]]="Salary",Table15[[#This Row],[Adjusted Cash Compensation ($100,000 Limit)]]/Weeks*52,IF(Table15[[#This Row],[Pay Method]]="Hourly",Table15[[#This Row],[Adjusted Cash Compensation ($100,000 Limit)]]/Weeks/Table15[[#This Row],[Average Hours
Paid/Week]],"")),"")</f>
        <v/>
      </c>
      <c r="J361" s="98"/>
      <c r="K361" s="34" t="str">
        <f>IFERROR(IF(Table15[[#This Row],[Salary/Wages
Covered Period]]&gt;=100000,"N/A",IF(OR(Table15[[#This Row],[Salary/Wages
Covered Period]]/Table15[[#This Row],[Salary/Wages
Most Recent Quarter]]&gt;=0.75,Table15[[#This Row],[Salary/Wages
Most Recent Quarter]]=0),"No","Yes")),"N/A")</f>
        <v>N/A</v>
      </c>
      <c r="L361" s="83"/>
      <c r="M361" s="106"/>
      <c r="N361" s="106"/>
      <c r="O361" s="34" t="str">
        <f>IF(AND(Table15[[#This Row],[Salary/Wages
Feb. 15, 2020]]&lt;&gt;"",Table15[[#This Row],[Salary/Wages
Feb. 15 - Apr. 26, 2020]]&lt;&gt;"",Table15[[#This Row],[Reduced More Than 25%?]]="Yes"),IF(Table15[[#This Row],[Salary/Wages
Feb. 15 - Apr. 26, 2020]]&gt;=Table15[[#This Row],[Salary/Wages
Feb. 15, 2020]],"No","Yes"),"")</f>
        <v/>
      </c>
      <c r="P361" s="108"/>
      <c r="Q361">
        <f>IF(AND(Table15[[#This Row],[Reduction Occurred 
2/15-4/26?]]&lt;&gt;"No",Table15[[#This Row],[Salary/Wages on Dec. 31, 2020 or End of Covered Period]]&gt;=Table15[[#This Row],[Salary/Wages
Feb. 15, 2020]]),0,ROUND(Table15[[#This Row],[Salary/Wages
Most Recent Quarter]]*0.75,2)-Table15[[#This Row],[Salary/Wages
Covered Period]])</f>
        <v>0</v>
      </c>
    </row>
    <row r="362" spans="1:17" x14ac:dyDescent="0.3">
      <c r="A362" s="60"/>
      <c r="B362" s="32"/>
      <c r="C362" s="87"/>
      <c r="D362" s="103">
        <f>IF(AND(NOT(ISBLANK(Table15[[#This Row],[Employee''s Name]])),NOT(ISBLANK(Table15[[#This Row],[Cash Compensation]]))),IF(CoveredPeriod="","See Question 2",MIN(Table15[[#This Row],[Cash Compensation]],MaxSalary)),0)</f>
        <v>0</v>
      </c>
      <c r="E362" s="31"/>
      <c r="F36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2" s="96" t="str">
        <f>IFERROR(IF(Reduction="Yes",0,IF(Table15[[#This Row],[Employee''s Name]]&lt;&gt;"",IF(Table15[[#This Row],[Reduced More Than 25%?]]="No",0,IF(Table15[[#This Row],[Pay Method]]="Hourly",Q362*Table15[[#This Row],[Avg Hours Worked / Week
Most Recent Quarter]]*Weeks,IF(Table15[[#This Row],[Pay Method]]="Salary",Q362*Weeks/52,"Please Select Pay Method"))),"")),"")</f>
        <v/>
      </c>
      <c r="H362" s="32"/>
      <c r="I362" s="98" t="str">
        <f>IFERROR(IF(Table15[[#This Row],[Pay Method]]="Salary",Table15[[#This Row],[Adjusted Cash Compensation ($100,000 Limit)]]/Weeks*52,IF(Table15[[#This Row],[Pay Method]]="Hourly",Table15[[#This Row],[Adjusted Cash Compensation ($100,000 Limit)]]/Weeks/Table15[[#This Row],[Average Hours
Paid/Week]],"")),"")</f>
        <v/>
      </c>
      <c r="J362" s="98"/>
      <c r="K362" s="34" t="str">
        <f>IFERROR(IF(Table15[[#This Row],[Salary/Wages
Covered Period]]&gt;=100000,"N/A",IF(OR(Table15[[#This Row],[Salary/Wages
Covered Period]]/Table15[[#This Row],[Salary/Wages
Most Recent Quarter]]&gt;=0.75,Table15[[#This Row],[Salary/Wages
Most Recent Quarter]]=0),"No","Yes")),"N/A")</f>
        <v>N/A</v>
      </c>
      <c r="L362" s="83"/>
      <c r="M362" s="106"/>
      <c r="N362" s="106"/>
      <c r="O362" s="34" t="str">
        <f>IF(AND(Table15[[#This Row],[Salary/Wages
Feb. 15, 2020]]&lt;&gt;"",Table15[[#This Row],[Salary/Wages
Feb. 15 - Apr. 26, 2020]]&lt;&gt;"",Table15[[#This Row],[Reduced More Than 25%?]]="Yes"),IF(Table15[[#This Row],[Salary/Wages
Feb. 15 - Apr. 26, 2020]]&gt;=Table15[[#This Row],[Salary/Wages
Feb. 15, 2020]],"No","Yes"),"")</f>
        <v/>
      </c>
      <c r="P362" s="108"/>
      <c r="Q362">
        <f>IF(AND(Table15[[#This Row],[Reduction Occurred 
2/15-4/26?]]&lt;&gt;"No",Table15[[#This Row],[Salary/Wages on Dec. 31, 2020 or End of Covered Period]]&gt;=Table15[[#This Row],[Salary/Wages
Feb. 15, 2020]]),0,ROUND(Table15[[#This Row],[Salary/Wages
Most Recent Quarter]]*0.75,2)-Table15[[#This Row],[Salary/Wages
Covered Period]])</f>
        <v>0</v>
      </c>
    </row>
    <row r="363" spans="1:17" x14ac:dyDescent="0.3">
      <c r="A363" s="60"/>
      <c r="B363" s="32"/>
      <c r="C363" s="87"/>
      <c r="D363" s="103">
        <f>IF(AND(NOT(ISBLANK(Table15[[#This Row],[Employee''s Name]])),NOT(ISBLANK(Table15[[#This Row],[Cash Compensation]]))),IF(CoveredPeriod="","See Question 2",MIN(Table15[[#This Row],[Cash Compensation]],MaxSalary)),0)</f>
        <v>0</v>
      </c>
      <c r="E363" s="31"/>
      <c r="F36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3" s="96" t="str">
        <f>IFERROR(IF(Reduction="Yes",0,IF(Table15[[#This Row],[Employee''s Name]]&lt;&gt;"",IF(Table15[[#This Row],[Reduced More Than 25%?]]="No",0,IF(Table15[[#This Row],[Pay Method]]="Hourly",Q363*Table15[[#This Row],[Avg Hours Worked / Week
Most Recent Quarter]]*Weeks,IF(Table15[[#This Row],[Pay Method]]="Salary",Q363*Weeks/52,"Please Select Pay Method"))),"")),"")</f>
        <v/>
      </c>
      <c r="H363" s="32"/>
      <c r="I363" s="98" t="str">
        <f>IFERROR(IF(Table15[[#This Row],[Pay Method]]="Salary",Table15[[#This Row],[Adjusted Cash Compensation ($100,000 Limit)]]/Weeks*52,IF(Table15[[#This Row],[Pay Method]]="Hourly",Table15[[#This Row],[Adjusted Cash Compensation ($100,000 Limit)]]/Weeks/Table15[[#This Row],[Average Hours
Paid/Week]],"")),"")</f>
        <v/>
      </c>
      <c r="J363" s="98"/>
      <c r="K363" s="34" t="str">
        <f>IFERROR(IF(Table15[[#This Row],[Salary/Wages
Covered Period]]&gt;=100000,"N/A",IF(OR(Table15[[#This Row],[Salary/Wages
Covered Period]]/Table15[[#This Row],[Salary/Wages
Most Recent Quarter]]&gt;=0.75,Table15[[#This Row],[Salary/Wages
Most Recent Quarter]]=0),"No","Yes")),"N/A")</f>
        <v>N/A</v>
      </c>
      <c r="L363" s="83"/>
      <c r="M363" s="106"/>
      <c r="N363" s="106"/>
      <c r="O363" s="34" t="str">
        <f>IF(AND(Table15[[#This Row],[Salary/Wages
Feb. 15, 2020]]&lt;&gt;"",Table15[[#This Row],[Salary/Wages
Feb. 15 - Apr. 26, 2020]]&lt;&gt;"",Table15[[#This Row],[Reduced More Than 25%?]]="Yes"),IF(Table15[[#This Row],[Salary/Wages
Feb. 15 - Apr. 26, 2020]]&gt;=Table15[[#This Row],[Salary/Wages
Feb. 15, 2020]],"No","Yes"),"")</f>
        <v/>
      </c>
      <c r="P363" s="108"/>
      <c r="Q363">
        <f>IF(AND(Table15[[#This Row],[Reduction Occurred 
2/15-4/26?]]&lt;&gt;"No",Table15[[#This Row],[Salary/Wages on Dec. 31, 2020 or End of Covered Period]]&gt;=Table15[[#This Row],[Salary/Wages
Feb. 15, 2020]]),0,ROUND(Table15[[#This Row],[Salary/Wages
Most Recent Quarter]]*0.75,2)-Table15[[#This Row],[Salary/Wages
Covered Period]])</f>
        <v>0</v>
      </c>
    </row>
    <row r="364" spans="1:17" x14ac:dyDescent="0.3">
      <c r="A364" s="60"/>
      <c r="B364" s="32"/>
      <c r="C364" s="87"/>
      <c r="D364" s="103">
        <f>IF(AND(NOT(ISBLANK(Table15[[#This Row],[Employee''s Name]])),NOT(ISBLANK(Table15[[#This Row],[Cash Compensation]]))),IF(CoveredPeriod="","See Question 2",MIN(Table15[[#This Row],[Cash Compensation]],MaxSalary)),0)</f>
        <v>0</v>
      </c>
      <c r="E364" s="31"/>
      <c r="F36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4" s="96" t="str">
        <f>IFERROR(IF(Reduction="Yes",0,IF(Table15[[#This Row],[Employee''s Name]]&lt;&gt;"",IF(Table15[[#This Row],[Reduced More Than 25%?]]="No",0,IF(Table15[[#This Row],[Pay Method]]="Hourly",Q364*Table15[[#This Row],[Avg Hours Worked / Week
Most Recent Quarter]]*Weeks,IF(Table15[[#This Row],[Pay Method]]="Salary",Q364*Weeks/52,"Please Select Pay Method"))),"")),"")</f>
        <v/>
      </c>
      <c r="H364" s="32"/>
      <c r="I364" s="98" t="str">
        <f>IFERROR(IF(Table15[[#This Row],[Pay Method]]="Salary",Table15[[#This Row],[Adjusted Cash Compensation ($100,000 Limit)]]/Weeks*52,IF(Table15[[#This Row],[Pay Method]]="Hourly",Table15[[#This Row],[Adjusted Cash Compensation ($100,000 Limit)]]/Weeks/Table15[[#This Row],[Average Hours
Paid/Week]],"")),"")</f>
        <v/>
      </c>
      <c r="J364" s="98"/>
      <c r="K364" s="34" t="str">
        <f>IFERROR(IF(Table15[[#This Row],[Salary/Wages
Covered Period]]&gt;=100000,"N/A",IF(OR(Table15[[#This Row],[Salary/Wages
Covered Period]]/Table15[[#This Row],[Salary/Wages
Most Recent Quarter]]&gt;=0.75,Table15[[#This Row],[Salary/Wages
Most Recent Quarter]]=0),"No","Yes")),"N/A")</f>
        <v>N/A</v>
      </c>
      <c r="L364" s="83"/>
      <c r="M364" s="106"/>
      <c r="N364" s="106"/>
      <c r="O364" s="34" t="str">
        <f>IF(AND(Table15[[#This Row],[Salary/Wages
Feb. 15, 2020]]&lt;&gt;"",Table15[[#This Row],[Salary/Wages
Feb. 15 - Apr. 26, 2020]]&lt;&gt;"",Table15[[#This Row],[Reduced More Than 25%?]]="Yes"),IF(Table15[[#This Row],[Salary/Wages
Feb. 15 - Apr. 26, 2020]]&gt;=Table15[[#This Row],[Salary/Wages
Feb. 15, 2020]],"No","Yes"),"")</f>
        <v/>
      </c>
      <c r="P364" s="108"/>
      <c r="Q364">
        <f>IF(AND(Table15[[#This Row],[Reduction Occurred 
2/15-4/26?]]&lt;&gt;"No",Table15[[#This Row],[Salary/Wages on Dec. 31, 2020 or End of Covered Period]]&gt;=Table15[[#This Row],[Salary/Wages
Feb. 15, 2020]]),0,ROUND(Table15[[#This Row],[Salary/Wages
Most Recent Quarter]]*0.75,2)-Table15[[#This Row],[Salary/Wages
Covered Period]])</f>
        <v>0</v>
      </c>
    </row>
    <row r="365" spans="1:17" x14ac:dyDescent="0.3">
      <c r="A365" s="60"/>
      <c r="B365" s="32"/>
      <c r="C365" s="87"/>
      <c r="D365" s="103">
        <f>IF(AND(NOT(ISBLANK(Table15[[#This Row],[Employee''s Name]])),NOT(ISBLANK(Table15[[#This Row],[Cash Compensation]]))),IF(CoveredPeriod="","See Question 2",MIN(Table15[[#This Row],[Cash Compensation]],MaxSalary)),0)</f>
        <v>0</v>
      </c>
      <c r="E365" s="31"/>
      <c r="F36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5" s="96" t="str">
        <f>IFERROR(IF(Reduction="Yes",0,IF(Table15[[#This Row],[Employee''s Name]]&lt;&gt;"",IF(Table15[[#This Row],[Reduced More Than 25%?]]="No",0,IF(Table15[[#This Row],[Pay Method]]="Hourly",Q365*Table15[[#This Row],[Avg Hours Worked / Week
Most Recent Quarter]]*Weeks,IF(Table15[[#This Row],[Pay Method]]="Salary",Q365*Weeks/52,"Please Select Pay Method"))),"")),"")</f>
        <v/>
      </c>
      <c r="H365" s="32"/>
      <c r="I365" s="98" t="str">
        <f>IFERROR(IF(Table15[[#This Row],[Pay Method]]="Salary",Table15[[#This Row],[Adjusted Cash Compensation ($100,000 Limit)]]/Weeks*52,IF(Table15[[#This Row],[Pay Method]]="Hourly",Table15[[#This Row],[Adjusted Cash Compensation ($100,000 Limit)]]/Weeks/Table15[[#This Row],[Average Hours
Paid/Week]],"")),"")</f>
        <v/>
      </c>
      <c r="J365" s="98"/>
      <c r="K365" s="34" t="str">
        <f>IFERROR(IF(Table15[[#This Row],[Salary/Wages
Covered Period]]&gt;=100000,"N/A",IF(OR(Table15[[#This Row],[Salary/Wages
Covered Period]]/Table15[[#This Row],[Salary/Wages
Most Recent Quarter]]&gt;=0.75,Table15[[#This Row],[Salary/Wages
Most Recent Quarter]]=0),"No","Yes")),"N/A")</f>
        <v>N/A</v>
      </c>
      <c r="L365" s="83"/>
      <c r="M365" s="106"/>
      <c r="N365" s="106"/>
      <c r="O365" s="34" t="str">
        <f>IF(AND(Table15[[#This Row],[Salary/Wages
Feb. 15, 2020]]&lt;&gt;"",Table15[[#This Row],[Salary/Wages
Feb. 15 - Apr. 26, 2020]]&lt;&gt;"",Table15[[#This Row],[Reduced More Than 25%?]]="Yes"),IF(Table15[[#This Row],[Salary/Wages
Feb. 15 - Apr. 26, 2020]]&gt;=Table15[[#This Row],[Salary/Wages
Feb. 15, 2020]],"No","Yes"),"")</f>
        <v/>
      </c>
      <c r="P365" s="108"/>
      <c r="Q365">
        <f>IF(AND(Table15[[#This Row],[Reduction Occurred 
2/15-4/26?]]&lt;&gt;"No",Table15[[#This Row],[Salary/Wages on Dec. 31, 2020 or End of Covered Period]]&gt;=Table15[[#This Row],[Salary/Wages
Feb. 15, 2020]]),0,ROUND(Table15[[#This Row],[Salary/Wages
Most Recent Quarter]]*0.75,2)-Table15[[#This Row],[Salary/Wages
Covered Period]])</f>
        <v>0</v>
      </c>
    </row>
    <row r="366" spans="1:17" x14ac:dyDescent="0.3">
      <c r="A366" s="60"/>
      <c r="B366" s="32"/>
      <c r="C366" s="87"/>
      <c r="D366" s="103">
        <f>IF(AND(NOT(ISBLANK(Table15[[#This Row],[Employee''s Name]])),NOT(ISBLANK(Table15[[#This Row],[Cash Compensation]]))),IF(CoveredPeriod="","See Question 2",MIN(Table15[[#This Row],[Cash Compensation]],MaxSalary)),0)</f>
        <v>0</v>
      </c>
      <c r="E366" s="31"/>
      <c r="F36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6" s="96" t="str">
        <f>IFERROR(IF(Reduction="Yes",0,IF(Table15[[#This Row],[Employee''s Name]]&lt;&gt;"",IF(Table15[[#This Row],[Reduced More Than 25%?]]="No",0,IF(Table15[[#This Row],[Pay Method]]="Hourly",Q366*Table15[[#This Row],[Avg Hours Worked / Week
Most Recent Quarter]]*Weeks,IF(Table15[[#This Row],[Pay Method]]="Salary",Q366*Weeks/52,"Please Select Pay Method"))),"")),"")</f>
        <v/>
      </c>
      <c r="H366" s="32"/>
      <c r="I366" s="98" t="str">
        <f>IFERROR(IF(Table15[[#This Row],[Pay Method]]="Salary",Table15[[#This Row],[Adjusted Cash Compensation ($100,000 Limit)]]/Weeks*52,IF(Table15[[#This Row],[Pay Method]]="Hourly",Table15[[#This Row],[Adjusted Cash Compensation ($100,000 Limit)]]/Weeks/Table15[[#This Row],[Average Hours
Paid/Week]],"")),"")</f>
        <v/>
      </c>
      <c r="J366" s="98"/>
      <c r="K366" s="34" t="str">
        <f>IFERROR(IF(Table15[[#This Row],[Salary/Wages
Covered Period]]&gt;=100000,"N/A",IF(OR(Table15[[#This Row],[Salary/Wages
Covered Period]]/Table15[[#This Row],[Salary/Wages
Most Recent Quarter]]&gt;=0.75,Table15[[#This Row],[Salary/Wages
Most Recent Quarter]]=0),"No","Yes")),"N/A")</f>
        <v>N/A</v>
      </c>
      <c r="L366" s="83"/>
      <c r="M366" s="106"/>
      <c r="N366" s="106"/>
      <c r="O366" s="34" t="str">
        <f>IF(AND(Table15[[#This Row],[Salary/Wages
Feb. 15, 2020]]&lt;&gt;"",Table15[[#This Row],[Salary/Wages
Feb. 15 - Apr. 26, 2020]]&lt;&gt;"",Table15[[#This Row],[Reduced More Than 25%?]]="Yes"),IF(Table15[[#This Row],[Salary/Wages
Feb. 15 - Apr. 26, 2020]]&gt;=Table15[[#This Row],[Salary/Wages
Feb. 15, 2020]],"No","Yes"),"")</f>
        <v/>
      </c>
      <c r="P366" s="108"/>
      <c r="Q366">
        <f>IF(AND(Table15[[#This Row],[Reduction Occurred 
2/15-4/26?]]&lt;&gt;"No",Table15[[#This Row],[Salary/Wages on Dec. 31, 2020 or End of Covered Period]]&gt;=Table15[[#This Row],[Salary/Wages
Feb. 15, 2020]]),0,ROUND(Table15[[#This Row],[Salary/Wages
Most Recent Quarter]]*0.75,2)-Table15[[#This Row],[Salary/Wages
Covered Period]])</f>
        <v>0</v>
      </c>
    </row>
    <row r="367" spans="1:17" x14ac:dyDescent="0.3">
      <c r="A367" s="60"/>
      <c r="B367" s="32"/>
      <c r="C367" s="87"/>
      <c r="D367" s="103">
        <f>IF(AND(NOT(ISBLANK(Table15[[#This Row],[Employee''s Name]])),NOT(ISBLANK(Table15[[#This Row],[Cash Compensation]]))),IF(CoveredPeriod="","See Question 2",MIN(Table15[[#This Row],[Cash Compensation]],MaxSalary)),0)</f>
        <v>0</v>
      </c>
      <c r="E367" s="31"/>
      <c r="F36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7" s="96" t="str">
        <f>IFERROR(IF(Reduction="Yes",0,IF(Table15[[#This Row],[Employee''s Name]]&lt;&gt;"",IF(Table15[[#This Row],[Reduced More Than 25%?]]="No",0,IF(Table15[[#This Row],[Pay Method]]="Hourly",Q367*Table15[[#This Row],[Avg Hours Worked / Week
Most Recent Quarter]]*Weeks,IF(Table15[[#This Row],[Pay Method]]="Salary",Q367*Weeks/52,"Please Select Pay Method"))),"")),"")</f>
        <v/>
      </c>
      <c r="H367" s="32"/>
      <c r="I367" s="98" t="str">
        <f>IFERROR(IF(Table15[[#This Row],[Pay Method]]="Salary",Table15[[#This Row],[Adjusted Cash Compensation ($100,000 Limit)]]/Weeks*52,IF(Table15[[#This Row],[Pay Method]]="Hourly",Table15[[#This Row],[Adjusted Cash Compensation ($100,000 Limit)]]/Weeks/Table15[[#This Row],[Average Hours
Paid/Week]],"")),"")</f>
        <v/>
      </c>
      <c r="J367" s="98"/>
      <c r="K367" s="34" t="str">
        <f>IFERROR(IF(Table15[[#This Row],[Salary/Wages
Covered Period]]&gt;=100000,"N/A",IF(OR(Table15[[#This Row],[Salary/Wages
Covered Period]]/Table15[[#This Row],[Salary/Wages
Most Recent Quarter]]&gt;=0.75,Table15[[#This Row],[Salary/Wages
Most Recent Quarter]]=0),"No","Yes")),"N/A")</f>
        <v>N/A</v>
      </c>
      <c r="L367" s="83"/>
      <c r="M367" s="106"/>
      <c r="N367" s="106"/>
      <c r="O367" s="34" t="str">
        <f>IF(AND(Table15[[#This Row],[Salary/Wages
Feb. 15, 2020]]&lt;&gt;"",Table15[[#This Row],[Salary/Wages
Feb. 15 - Apr. 26, 2020]]&lt;&gt;"",Table15[[#This Row],[Reduced More Than 25%?]]="Yes"),IF(Table15[[#This Row],[Salary/Wages
Feb. 15 - Apr. 26, 2020]]&gt;=Table15[[#This Row],[Salary/Wages
Feb. 15, 2020]],"No","Yes"),"")</f>
        <v/>
      </c>
      <c r="P367" s="108"/>
      <c r="Q367">
        <f>IF(AND(Table15[[#This Row],[Reduction Occurred 
2/15-4/26?]]&lt;&gt;"No",Table15[[#This Row],[Salary/Wages on Dec. 31, 2020 or End of Covered Period]]&gt;=Table15[[#This Row],[Salary/Wages
Feb. 15, 2020]]),0,ROUND(Table15[[#This Row],[Salary/Wages
Most Recent Quarter]]*0.75,2)-Table15[[#This Row],[Salary/Wages
Covered Period]])</f>
        <v>0</v>
      </c>
    </row>
    <row r="368" spans="1:17" x14ac:dyDescent="0.3">
      <c r="A368" s="60"/>
      <c r="B368" s="32"/>
      <c r="C368" s="87"/>
      <c r="D368" s="103">
        <f>IF(AND(NOT(ISBLANK(Table15[[#This Row],[Employee''s Name]])),NOT(ISBLANK(Table15[[#This Row],[Cash Compensation]]))),IF(CoveredPeriod="","See Question 2",MIN(Table15[[#This Row],[Cash Compensation]],MaxSalary)),0)</f>
        <v>0</v>
      </c>
      <c r="E368" s="31"/>
      <c r="F36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8" s="96" t="str">
        <f>IFERROR(IF(Reduction="Yes",0,IF(Table15[[#This Row],[Employee''s Name]]&lt;&gt;"",IF(Table15[[#This Row],[Reduced More Than 25%?]]="No",0,IF(Table15[[#This Row],[Pay Method]]="Hourly",Q368*Table15[[#This Row],[Avg Hours Worked / Week
Most Recent Quarter]]*Weeks,IF(Table15[[#This Row],[Pay Method]]="Salary",Q368*Weeks/52,"Please Select Pay Method"))),"")),"")</f>
        <v/>
      </c>
      <c r="H368" s="32"/>
      <c r="I368" s="98" t="str">
        <f>IFERROR(IF(Table15[[#This Row],[Pay Method]]="Salary",Table15[[#This Row],[Adjusted Cash Compensation ($100,000 Limit)]]/Weeks*52,IF(Table15[[#This Row],[Pay Method]]="Hourly",Table15[[#This Row],[Adjusted Cash Compensation ($100,000 Limit)]]/Weeks/Table15[[#This Row],[Average Hours
Paid/Week]],"")),"")</f>
        <v/>
      </c>
      <c r="J368" s="98"/>
      <c r="K368" s="34" t="str">
        <f>IFERROR(IF(Table15[[#This Row],[Salary/Wages
Covered Period]]&gt;=100000,"N/A",IF(OR(Table15[[#This Row],[Salary/Wages
Covered Period]]/Table15[[#This Row],[Salary/Wages
Most Recent Quarter]]&gt;=0.75,Table15[[#This Row],[Salary/Wages
Most Recent Quarter]]=0),"No","Yes")),"N/A")</f>
        <v>N/A</v>
      </c>
      <c r="L368" s="83"/>
      <c r="M368" s="106"/>
      <c r="N368" s="106"/>
      <c r="O368" s="34" t="str">
        <f>IF(AND(Table15[[#This Row],[Salary/Wages
Feb. 15, 2020]]&lt;&gt;"",Table15[[#This Row],[Salary/Wages
Feb. 15 - Apr. 26, 2020]]&lt;&gt;"",Table15[[#This Row],[Reduced More Than 25%?]]="Yes"),IF(Table15[[#This Row],[Salary/Wages
Feb. 15 - Apr. 26, 2020]]&gt;=Table15[[#This Row],[Salary/Wages
Feb. 15, 2020]],"No","Yes"),"")</f>
        <v/>
      </c>
      <c r="P368" s="108"/>
      <c r="Q368">
        <f>IF(AND(Table15[[#This Row],[Reduction Occurred 
2/15-4/26?]]&lt;&gt;"No",Table15[[#This Row],[Salary/Wages on Dec. 31, 2020 or End of Covered Period]]&gt;=Table15[[#This Row],[Salary/Wages
Feb. 15, 2020]]),0,ROUND(Table15[[#This Row],[Salary/Wages
Most Recent Quarter]]*0.75,2)-Table15[[#This Row],[Salary/Wages
Covered Period]])</f>
        <v>0</v>
      </c>
    </row>
    <row r="369" spans="1:17" x14ac:dyDescent="0.3">
      <c r="A369" s="60"/>
      <c r="B369" s="32"/>
      <c r="C369" s="87"/>
      <c r="D369" s="103">
        <f>IF(AND(NOT(ISBLANK(Table15[[#This Row],[Employee''s Name]])),NOT(ISBLANK(Table15[[#This Row],[Cash Compensation]]))),IF(CoveredPeriod="","See Question 2",MIN(Table15[[#This Row],[Cash Compensation]],MaxSalary)),0)</f>
        <v>0</v>
      </c>
      <c r="E369" s="31"/>
      <c r="F36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69" s="96" t="str">
        <f>IFERROR(IF(Reduction="Yes",0,IF(Table15[[#This Row],[Employee''s Name]]&lt;&gt;"",IF(Table15[[#This Row],[Reduced More Than 25%?]]="No",0,IF(Table15[[#This Row],[Pay Method]]="Hourly",Q369*Table15[[#This Row],[Avg Hours Worked / Week
Most Recent Quarter]]*Weeks,IF(Table15[[#This Row],[Pay Method]]="Salary",Q369*Weeks/52,"Please Select Pay Method"))),"")),"")</f>
        <v/>
      </c>
      <c r="H369" s="32"/>
      <c r="I369" s="98" t="str">
        <f>IFERROR(IF(Table15[[#This Row],[Pay Method]]="Salary",Table15[[#This Row],[Adjusted Cash Compensation ($100,000 Limit)]]/Weeks*52,IF(Table15[[#This Row],[Pay Method]]="Hourly",Table15[[#This Row],[Adjusted Cash Compensation ($100,000 Limit)]]/Weeks/Table15[[#This Row],[Average Hours
Paid/Week]],"")),"")</f>
        <v/>
      </c>
      <c r="J369" s="98"/>
      <c r="K369" s="34" t="str">
        <f>IFERROR(IF(Table15[[#This Row],[Salary/Wages
Covered Period]]&gt;=100000,"N/A",IF(OR(Table15[[#This Row],[Salary/Wages
Covered Period]]/Table15[[#This Row],[Salary/Wages
Most Recent Quarter]]&gt;=0.75,Table15[[#This Row],[Salary/Wages
Most Recent Quarter]]=0),"No","Yes")),"N/A")</f>
        <v>N/A</v>
      </c>
      <c r="L369" s="83"/>
      <c r="M369" s="106"/>
      <c r="N369" s="106"/>
      <c r="O369" s="34" t="str">
        <f>IF(AND(Table15[[#This Row],[Salary/Wages
Feb. 15, 2020]]&lt;&gt;"",Table15[[#This Row],[Salary/Wages
Feb. 15 - Apr. 26, 2020]]&lt;&gt;"",Table15[[#This Row],[Reduced More Than 25%?]]="Yes"),IF(Table15[[#This Row],[Salary/Wages
Feb. 15 - Apr. 26, 2020]]&gt;=Table15[[#This Row],[Salary/Wages
Feb. 15, 2020]],"No","Yes"),"")</f>
        <v/>
      </c>
      <c r="P369" s="108"/>
      <c r="Q369">
        <f>IF(AND(Table15[[#This Row],[Reduction Occurred 
2/15-4/26?]]&lt;&gt;"No",Table15[[#This Row],[Salary/Wages on Dec. 31, 2020 or End of Covered Period]]&gt;=Table15[[#This Row],[Salary/Wages
Feb. 15, 2020]]),0,ROUND(Table15[[#This Row],[Salary/Wages
Most Recent Quarter]]*0.75,2)-Table15[[#This Row],[Salary/Wages
Covered Period]])</f>
        <v>0</v>
      </c>
    </row>
    <row r="370" spans="1:17" x14ac:dyDescent="0.3">
      <c r="A370" s="60"/>
      <c r="B370" s="32"/>
      <c r="C370" s="87"/>
      <c r="D370" s="103">
        <f>IF(AND(NOT(ISBLANK(Table15[[#This Row],[Employee''s Name]])),NOT(ISBLANK(Table15[[#This Row],[Cash Compensation]]))),IF(CoveredPeriod="","See Question 2",MIN(Table15[[#This Row],[Cash Compensation]],MaxSalary)),0)</f>
        <v>0</v>
      </c>
      <c r="E370" s="31"/>
      <c r="F37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0" s="96" t="str">
        <f>IFERROR(IF(Reduction="Yes",0,IF(Table15[[#This Row],[Employee''s Name]]&lt;&gt;"",IF(Table15[[#This Row],[Reduced More Than 25%?]]="No",0,IF(Table15[[#This Row],[Pay Method]]="Hourly",Q370*Table15[[#This Row],[Avg Hours Worked / Week
Most Recent Quarter]]*Weeks,IF(Table15[[#This Row],[Pay Method]]="Salary",Q370*Weeks/52,"Please Select Pay Method"))),"")),"")</f>
        <v/>
      </c>
      <c r="H370" s="32"/>
      <c r="I370" s="98" t="str">
        <f>IFERROR(IF(Table15[[#This Row],[Pay Method]]="Salary",Table15[[#This Row],[Adjusted Cash Compensation ($100,000 Limit)]]/Weeks*52,IF(Table15[[#This Row],[Pay Method]]="Hourly",Table15[[#This Row],[Adjusted Cash Compensation ($100,000 Limit)]]/Weeks/Table15[[#This Row],[Average Hours
Paid/Week]],"")),"")</f>
        <v/>
      </c>
      <c r="J370" s="98"/>
      <c r="K370" s="34" t="str">
        <f>IFERROR(IF(Table15[[#This Row],[Salary/Wages
Covered Period]]&gt;=100000,"N/A",IF(OR(Table15[[#This Row],[Salary/Wages
Covered Period]]/Table15[[#This Row],[Salary/Wages
Most Recent Quarter]]&gt;=0.75,Table15[[#This Row],[Salary/Wages
Most Recent Quarter]]=0),"No","Yes")),"N/A")</f>
        <v>N/A</v>
      </c>
      <c r="L370" s="83"/>
      <c r="M370" s="106"/>
      <c r="N370" s="106"/>
      <c r="O370" s="34" t="str">
        <f>IF(AND(Table15[[#This Row],[Salary/Wages
Feb. 15, 2020]]&lt;&gt;"",Table15[[#This Row],[Salary/Wages
Feb. 15 - Apr. 26, 2020]]&lt;&gt;"",Table15[[#This Row],[Reduced More Than 25%?]]="Yes"),IF(Table15[[#This Row],[Salary/Wages
Feb. 15 - Apr. 26, 2020]]&gt;=Table15[[#This Row],[Salary/Wages
Feb. 15, 2020]],"No","Yes"),"")</f>
        <v/>
      </c>
      <c r="P370" s="108"/>
      <c r="Q370">
        <f>IF(AND(Table15[[#This Row],[Reduction Occurred 
2/15-4/26?]]&lt;&gt;"No",Table15[[#This Row],[Salary/Wages on Dec. 31, 2020 or End of Covered Period]]&gt;=Table15[[#This Row],[Salary/Wages
Feb. 15, 2020]]),0,ROUND(Table15[[#This Row],[Salary/Wages
Most Recent Quarter]]*0.75,2)-Table15[[#This Row],[Salary/Wages
Covered Period]])</f>
        <v>0</v>
      </c>
    </row>
    <row r="371" spans="1:17" x14ac:dyDescent="0.3">
      <c r="A371" s="60"/>
      <c r="B371" s="32"/>
      <c r="C371" s="87"/>
      <c r="D371" s="103">
        <f>IF(AND(NOT(ISBLANK(Table15[[#This Row],[Employee''s Name]])),NOT(ISBLANK(Table15[[#This Row],[Cash Compensation]]))),IF(CoveredPeriod="","See Question 2",MIN(Table15[[#This Row],[Cash Compensation]],MaxSalary)),0)</f>
        <v>0</v>
      </c>
      <c r="E371" s="31"/>
      <c r="F37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1" s="96" t="str">
        <f>IFERROR(IF(Reduction="Yes",0,IF(Table15[[#This Row],[Employee''s Name]]&lt;&gt;"",IF(Table15[[#This Row],[Reduced More Than 25%?]]="No",0,IF(Table15[[#This Row],[Pay Method]]="Hourly",Q371*Table15[[#This Row],[Avg Hours Worked / Week
Most Recent Quarter]]*Weeks,IF(Table15[[#This Row],[Pay Method]]="Salary",Q371*Weeks/52,"Please Select Pay Method"))),"")),"")</f>
        <v/>
      </c>
      <c r="H371" s="32"/>
      <c r="I371" s="98" t="str">
        <f>IFERROR(IF(Table15[[#This Row],[Pay Method]]="Salary",Table15[[#This Row],[Adjusted Cash Compensation ($100,000 Limit)]]/Weeks*52,IF(Table15[[#This Row],[Pay Method]]="Hourly",Table15[[#This Row],[Adjusted Cash Compensation ($100,000 Limit)]]/Weeks/Table15[[#This Row],[Average Hours
Paid/Week]],"")),"")</f>
        <v/>
      </c>
      <c r="J371" s="98"/>
      <c r="K371" s="34" t="str">
        <f>IFERROR(IF(Table15[[#This Row],[Salary/Wages
Covered Period]]&gt;=100000,"N/A",IF(OR(Table15[[#This Row],[Salary/Wages
Covered Period]]/Table15[[#This Row],[Salary/Wages
Most Recent Quarter]]&gt;=0.75,Table15[[#This Row],[Salary/Wages
Most Recent Quarter]]=0),"No","Yes")),"N/A")</f>
        <v>N/A</v>
      </c>
      <c r="L371" s="83"/>
      <c r="M371" s="106"/>
      <c r="N371" s="106"/>
      <c r="O371" s="34" t="str">
        <f>IF(AND(Table15[[#This Row],[Salary/Wages
Feb. 15, 2020]]&lt;&gt;"",Table15[[#This Row],[Salary/Wages
Feb. 15 - Apr. 26, 2020]]&lt;&gt;"",Table15[[#This Row],[Reduced More Than 25%?]]="Yes"),IF(Table15[[#This Row],[Salary/Wages
Feb. 15 - Apr. 26, 2020]]&gt;=Table15[[#This Row],[Salary/Wages
Feb. 15, 2020]],"No","Yes"),"")</f>
        <v/>
      </c>
      <c r="P371" s="108"/>
      <c r="Q371">
        <f>IF(AND(Table15[[#This Row],[Reduction Occurred 
2/15-4/26?]]&lt;&gt;"No",Table15[[#This Row],[Salary/Wages on Dec. 31, 2020 or End of Covered Period]]&gt;=Table15[[#This Row],[Salary/Wages
Feb. 15, 2020]]),0,ROUND(Table15[[#This Row],[Salary/Wages
Most Recent Quarter]]*0.75,2)-Table15[[#This Row],[Salary/Wages
Covered Period]])</f>
        <v>0</v>
      </c>
    </row>
    <row r="372" spans="1:17" x14ac:dyDescent="0.3">
      <c r="A372" s="60"/>
      <c r="B372" s="32"/>
      <c r="C372" s="87"/>
      <c r="D372" s="103">
        <f>IF(AND(NOT(ISBLANK(Table15[[#This Row],[Employee''s Name]])),NOT(ISBLANK(Table15[[#This Row],[Cash Compensation]]))),IF(CoveredPeriod="","See Question 2",MIN(Table15[[#This Row],[Cash Compensation]],MaxSalary)),0)</f>
        <v>0</v>
      </c>
      <c r="E372" s="31"/>
      <c r="F37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2" s="96" t="str">
        <f>IFERROR(IF(Reduction="Yes",0,IF(Table15[[#This Row],[Employee''s Name]]&lt;&gt;"",IF(Table15[[#This Row],[Reduced More Than 25%?]]="No",0,IF(Table15[[#This Row],[Pay Method]]="Hourly",Q372*Table15[[#This Row],[Avg Hours Worked / Week
Most Recent Quarter]]*Weeks,IF(Table15[[#This Row],[Pay Method]]="Salary",Q372*Weeks/52,"Please Select Pay Method"))),"")),"")</f>
        <v/>
      </c>
      <c r="H372" s="32"/>
      <c r="I372" s="98" t="str">
        <f>IFERROR(IF(Table15[[#This Row],[Pay Method]]="Salary",Table15[[#This Row],[Adjusted Cash Compensation ($100,000 Limit)]]/Weeks*52,IF(Table15[[#This Row],[Pay Method]]="Hourly",Table15[[#This Row],[Adjusted Cash Compensation ($100,000 Limit)]]/Weeks/Table15[[#This Row],[Average Hours
Paid/Week]],"")),"")</f>
        <v/>
      </c>
      <c r="J372" s="98"/>
      <c r="K372" s="34" t="str">
        <f>IFERROR(IF(Table15[[#This Row],[Salary/Wages
Covered Period]]&gt;=100000,"N/A",IF(OR(Table15[[#This Row],[Salary/Wages
Covered Period]]/Table15[[#This Row],[Salary/Wages
Most Recent Quarter]]&gt;=0.75,Table15[[#This Row],[Salary/Wages
Most Recent Quarter]]=0),"No","Yes")),"N/A")</f>
        <v>N/A</v>
      </c>
      <c r="L372" s="83"/>
      <c r="M372" s="106"/>
      <c r="N372" s="106"/>
      <c r="O372" s="34" t="str">
        <f>IF(AND(Table15[[#This Row],[Salary/Wages
Feb. 15, 2020]]&lt;&gt;"",Table15[[#This Row],[Salary/Wages
Feb. 15 - Apr. 26, 2020]]&lt;&gt;"",Table15[[#This Row],[Reduced More Than 25%?]]="Yes"),IF(Table15[[#This Row],[Salary/Wages
Feb. 15 - Apr. 26, 2020]]&gt;=Table15[[#This Row],[Salary/Wages
Feb. 15, 2020]],"No","Yes"),"")</f>
        <v/>
      </c>
      <c r="P372" s="108"/>
      <c r="Q372">
        <f>IF(AND(Table15[[#This Row],[Reduction Occurred 
2/15-4/26?]]&lt;&gt;"No",Table15[[#This Row],[Salary/Wages on Dec. 31, 2020 or End of Covered Period]]&gt;=Table15[[#This Row],[Salary/Wages
Feb. 15, 2020]]),0,ROUND(Table15[[#This Row],[Salary/Wages
Most Recent Quarter]]*0.75,2)-Table15[[#This Row],[Salary/Wages
Covered Period]])</f>
        <v>0</v>
      </c>
    </row>
    <row r="373" spans="1:17" x14ac:dyDescent="0.3">
      <c r="A373" s="60"/>
      <c r="B373" s="32"/>
      <c r="C373" s="87"/>
      <c r="D373" s="103">
        <f>IF(AND(NOT(ISBLANK(Table15[[#This Row],[Employee''s Name]])),NOT(ISBLANK(Table15[[#This Row],[Cash Compensation]]))),IF(CoveredPeriod="","See Question 2",MIN(Table15[[#This Row],[Cash Compensation]],MaxSalary)),0)</f>
        <v>0</v>
      </c>
      <c r="E373" s="31"/>
      <c r="F37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3" s="96" t="str">
        <f>IFERROR(IF(Reduction="Yes",0,IF(Table15[[#This Row],[Employee''s Name]]&lt;&gt;"",IF(Table15[[#This Row],[Reduced More Than 25%?]]="No",0,IF(Table15[[#This Row],[Pay Method]]="Hourly",Q373*Table15[[#This Row],[Avg Hours Worked / Week
Most Recent Quarter]]*Weeks,IF(Table15[[#This Row],[Pay Method]]="Salary",Q373*Weeks/52,"Please Select Pay Method"))),"")),"")</f>
        <v/>
      </c>
      <c r="H373" s="32"/>
      <c r="I373" s="98" t="str">
        <f>IFERROR(IF(Table15[[#This Row],[Pay Method]]="Salary",Table15[[#This Row],[Adjusted Cash Compensation ($100,000 Limit)]]/Weeks*52,IF(Table15[[#This Row],[Pay Method]]="Hourly",Table15[[#This Row],[Adjusted Cash Compensation ($100,000 Limit)]]/Weeks/Table15[[#This Row],[Average Hours
Paid/Week]],"")),"")</f>
        <v/>
      </c>
      <c r="J373" s="98"/>
      <c r="K373" s="34" t="str">
        <f>IFERROR(IF(Table15[[#This Row],[Salary/Wages
Covered Period]]&gt;=100000,"N/A",IF(OR(Table15[[#This Row],[Salary/Wages
Covered Period]]/Table15[[#This Row],[Salary/Wages
Most Recent Quarter]]&gt;=0.75,Table15[[#This Row],[Salary/Wages
Most Recent Quarter]]=0),"No","Yes")),"N/A")</f>
        <v>N/A</v>
      </c>
      <c r="L373" s="83"/>
      <c r="M373" s="106"/>
      <c r="N373" s="106"/>
      <c r="O373" s="34" t="str">
        <f>IF(AND(Table15[[#This Row],[Salary/Wages
Feb. 15, 2020]]&lt;&gt;"",Table15[[#This Row],[Salary/Wages
Feb. 15 - Apr. 26, 2020]]&lt;&gt;"",Table15[[#This Row],[Reduced More Than 25%?]]="Yes"),IF(Table15[[#This Row],[Salary/Wages
Feb. 15 - Apr. 26, 2020]]&gt;=Table15[[#This Row],[Salary/Wages
Feb. 15, 2020]],"No","Yes"),"")</f>
        <v/>
      </c>
      <c r="P373" s="108"/>
      <c r="Q373">
        <f>IF(AND(Table15[[#This Row],[Reduction Occurred 
2/15-4/26?]]&lt;&gt;"No",Table15[[#This Row],[Salary/Wages on Dec. 31, 2020 or End of Covered Period]]&gt;=Table15[[#This Row],[Salary/Wages
Feb. 15, 2020]]),0,ROUND(Table15[[#This Row],[Salary/Wages
Most Recent Quarter]]*0.75,2)-Table15[[#This Row],[Salary/Wages
Covered Period]])</f>
        <v>0</v>
      </c>
    </row>
    <row r="374" spans="1:17" x14ac:dyDescent="0.3">
      <c r="A374" s="60"/>
      <c r="B374" s="32"/>
      <c r="C374" s="87"/>
      <c r="D374" s="103">
        <f>IF(AND(NOT(ISBLANK(Table15[[#This Row],[Employee''s Name]])),NOT(ISBLANK(Table15[[#This Row],[Cash Compensation]]))),IF(CoveredPeriod="","See Question 2",MIN(Table15[[#This Row],[Cash Compensation]],MaxSalary)),0)</f>
        <v>0</v>
      </c>
      <c r="E374" s="31"/>
      <c r="F37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4" s="96" t="str">
        <f>IFERROR(IF(Reduction="Yes",0,IF(Table15[[#This Row],[Employee''s Name]]&lt;&gt;"",IF(Table15[[#This Row],[Reduced More Than 25%?]]="No",0,IF(Table15[[#This Row],[Pay Method]]="Hourly",Q374*Table15[[#This Row],[Avg Hours Worked / Week
Most Recent Quarter]]*Weeks,IF(Table15[[#This Row],[Pay Method]]="Salary",Q374*Weeks/52,"Please Select Pay Method"))),"")),"")</f>
        <v/>
      </c>
      <c r="H374" s="32"/>
      <c r="I374" s="98" t="str">
        <f>IFERROR(IF(Table15[[#This Row],[Pay Method]]="Salary",Table15[[#This Row],[Adjusted Cash Compensation ($100,000 Limit)]]/Weeks*52,IF(Table15[[#This Row],[Pay Method]]="Hourly",Table15[[#This Row],[Adjusted Cash Compensation ($100,000 Limit)]]/Weeks/Table15[[#This Row],[Average Hours
Paid/Week]],"")),"")</f>
        <v/>
      </c>
      <c r="J374" s="98"/>
      <c r="K374" s="34" t="str">
        <f>IFERROR(IF(Table15[[#This Row],[Salary/Wages
Covered Period]]&gt;=100000,"N/A",IF(OR(Table15[[#This Row],[Salary/Wages
Covered Period]]/Table15[[#This Row],[Salary/Wages
Most Recent Quarter]]&gt;=0.75,Table15[[#This Row],[Salary/Wages
Most Recent Quarter]]=0),"No","Yes")),"N/A")</f>
        <v>N/A</v>
      </c>
      <c r="L374" s="83"/>
      <c r="M374" s="106"/>
      <c r="N374" s="106"/>
      <c r="O374" s="34" t="str">
        <f>IF(AND(Table15[[#This Row],[Salary/Wages
Feb. 15, 2020]]&lt;&gt;"",Table15[[#This Row],[Salary/Wages
Feb. 15 - Apr. 26, 2020]]&lt;&gt;"",Table15[[#This Row],[Reduced More Than 25%?]]="Yes"),IF(Table15[[#This Row],[Salary/Wages
Feb. 15 - Apr. 26, 2020]]&gt;=Table15[[#This Row],[Salary/Wages
Feb. 15, 2020]],"No","Yes"),"")</f>
        <v/>
      </c>
      <c r="P374" s="108"/>
      <c r="Q374">
        <f>IF(AND(Table15[[#This Row],[Reduction Occurred 
2/15-4/26?]]&lt;&gt;"No",Table15[[#This Row],[Salary/Wages on Dec. 31, 2020 or End of Covered Period]]&gt;=Table15[[#This Row],[Salary/Wages
Feb. 15, 2020]]),0,ROUND(Table15[[#This Row],[Salary/Wages
Most Recent Quarter]]*0.75,2)-Table15[[#This Row],[Salary/Wages
Covered Period]])</f>
        <v>0</v>
      </c>
    </row>
    <row r="375" spans="1:17" x14ac:dyDescent="0.3">
      <c r="A375" s="60"/>
      <c r="B375" s="32"/>
      <c r="C375" s="87"/>
      <c r="D375" s="103">
        <f>IF(AND(NOT(ISBLANK(Table15[[#This Row],[Employee''s Name]])),NOT(ISBLANK(Table15[[#This Row],[Cash Compensation]]))),IF(CoveredPeriod="","See Question 2",MIN(Table15[[#This Row],[Cash Compensation]],MaxSalary)),0)</f>
        <v>0</v>
      </c>
      <c r="E375" s="31"/>
      <c r="F37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5" s="96" t="str">
        <f>IFERROR(IF(Reduction="Yes",0,IF(Table15[[#This Row],[Employee''s Name]]&lt;&gt;"",IF(Table15[[#This Row],[Reduced More Than 25%?]]="No",0,IF(Table15[[#This Row],[Pay Method]]="Hourly",Q375*Table15[[#This Row],[Avg Hours Worked / Week
Most Recent Quarter]]*Weeks,IF(Table15[[#This Row],[Pay Method]]="Salary",Q375*Weeks/52,"Please Select Pay Method"))),"")),"")</f>
        <v/>
      </c>
      <c r="H375" s="32"/>
      <c r="I375" s="98" t="str">
        <f>IFERROR(IF(Table15[[#This Row],[Pay Method]]="Salary",Table15[[#This Row],[Adjusted Cash Compensation ($100,000 Limit)]]/Weeks*52,IF(Table15[[#This Row],[Pay Method]]="Hourly",Table15[[#This Row],[Adjusted Cash Compensation ($100,000 Limit)]]/Weeks/Table15[[#This Row],[Average Hours
Paid/Week]],"")),"")</f>
        <v/>
      </c>
      <c r="J375" s="98"/>
      <c r="K375" s="34" t="str">
        <f>IFERROR(IF(Table15[[#This Row],[Salary/Wages
Covered Period]]&gt;=100000,"N/A",IF(OR(Table15[[#This Row],[Salary/Wages
Covered Period]]/Table15[[#This Row],[Salary/Wages
Most Recent Quarter]]&gt;=0.75,Table15[[#This Row],[Salary/Wages
Most Recent Quarter]]=0),"No","Yes")),"N/A")</f>
        <v>N/A</v>
      </c>
      <c r="L375" s="83"/>
      <c r="M375" s="106"/>
      <c r="N375" s="106"/>
      <c r="O375" s="34" t="str">
        <f>IF(AND(Table15[[#This Row],[Salary/Wages
Feb. 15, 2020]]&lt;&gt;"",Table15[[#This Row],[Salary/Wages
Feb. 15 - Apr. 26, 2020]]&lt;&gt;"",Table15[[#This Row],[Reduced More Than 25%?]]="Yes"),IF(Table15[[#This Row],[Salary/Wages
Feb. 15 - Apr. 26, 2020]]&gt;=Table15[[#This Row],[Salary/Wages
Feb. 15, 2020]],"No","Yes"),"")</f>
        <v/>
      </c>
      <c r="P375" s="108"/>
      <c r="Q375">
        <f>IF(AND(Table15[[#This Row],[Reduction Occurred 
2/15-4/26?]]&lt;&gt;"No",Table15[[#This Row],[Salary/Wages on Dec. 31, 2020 or End of Covered Period]]&gt;=Table15[[#This Row],[Salary/Wages
Feb. 15, 2020]]),0,ROUND(Table15[[#This Row],[Salary/Wages
Most Recent Quarter]]*0.75,2)-Table15[[#This Row],[Salary/Wages
Covered Period]])</f>
        <v>0</v>
      </c>
    </row>
    <row r="376" spans="1:17" x14ac:dyDescent="0.3">
      <c r="A376" s="60"/>
      <c r="B376" s="32"/>
      <c r="C376" s="87"/>
      <c r="D376" s="103">
        <f>IF(AND(NOT(ISBLANK(Table15[[#This Row],[Employee''s Name]])),NOT(ISBLANK(Table15[[#This Row],[Cash Compensation]]))),IF(CoveredPeriod="","See Question 2",MIN(Table15[[#This Row],[Cash Compensation]],MaxSalary)),0)</f>
        <v>0</v>
      </c>
      <c r="E376" s="31"/>
      <c r="F37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6" s="96" t="str">
        <f>IFERROR(IF(Reduction="Yes",0,IF(Table15[[#This Row],[Employee''s Name]]&lt;&gt;"",IF(Table15[[#This Row],[Reduced More Than 25%?]]="No",0,IF(Table15[[#This Row],[Pay Method]]="Hourly",Q376*Table15[[#This Row],[Avg Hours Worked / Week
Most Recent Quarter]]*Weeks,IF(Table15[[#This Row],[Pay Method]]="Salary",Q376*Weeks/52,"Please Select Pay Method"))),"")),"")</f>
        <v/>
      </c>
      <c r="H376" s="32"/>
      <c r="I376" s="98" t="str">
        <f>IFERROR(IF(Table15[[#This Row],[Pay Method]]="Salary",Table15[[#This Row],[Adjusted Cash Compensation ($100,000 Limit)]]/Weeks*52,IF(Table15[[#This Row],[Pay Method]]="Hourly",Table15[[#This Row],[Adjusted Cash Compensation ($100,000 Limit)]]/Weeks/Table15[[#This Row],[Average Hours
Paid/Week]],"")),"")</f>
        <v/>
      </c>
      <c r="J376" s="98"/>
      <c r="K376" s="34" t="str">
        <f>IFERROR(IF(Table15[[#This Row],[Salary/Wages
Covered Period]]&gt;=100000,"N/A",IF(OR(Table15[[#This Row],[Salary/Wages
Covered Period]]/Table15[[#This Row],[Salary/Wages
Most Recent Quarter]]&gt;=0.75,Table15[[#This Row],[Salary/Wages
Most Recent Quarter]]=0),"No","Yes")),"N/A")</f>
        <v>N/A</v>
      </c>
      <c r="L376" s="83"/>
      <c r="M376" s="106"/>
      <c r="N376" s="106"/>
      <c r="O376" s="34" t="str">
        <f>IF(AND(Table15[[#This Row],[Salary/Wages
Feb. 15, 2020]]&lt;&gt;"",Table15[[#This Row],[Salary/Wages
Feb. 15 - Apr. 26, 2020]]&lt;&gt;"",Table15[[#This Row],[Reduced More Than 25%?]]="Yes"),IF(Table15[[#This Row],[Salary/Wages
Feb. 15 - Apr. 26, 2020]]&gt;=Table15[[#This Row],[Salary/Wages
Feb. 15, 2020]],"No","Yes"),"")</f>
        <v/>
      </c>
      <c r="P376" s="108"/>
      <c r="Q376">
        <f>IF(AND(Table15[[#This Row],[Reduction Occurred 
2/15-4/26?]]&lt;&gt;"No",Table15[[#This Row],[Salary/Wages on Dec. 31, 2020 or End of Covered Period]]&gt;=Table15[[#This Row],[Salary/Wages
Feb. 15, 2020]]),0,ROUND(Table15[[#This Row],[Salary/Wages
Most Recent Quarter]]*0.75,2)-Table15[[#This Row],[Salary/Wages
Covered Period]])</f>
        <v>0</v>
      </c>
    </row>
    <row r="377" spans="1:17" x14ac:dyDescent="0.3">
      <c r="A377" s="60"/>
      <c r="B377" s="32"/>
      <c r="C377" s="87"/>
      <c r="D377" s="103">
        <f>IF(AND(NOT(ISBLANK(Table15[[#This Row],[Employee''s Name]])),NOT(ISBLANK(Table15[[#This Row],[Cash Compensation]]))),IF(CoveredPeriod="","See Question 2",MIN(Table15[[#This Row],[Cash Compensation]],MaxSalary)),0)</f>
        <v>0</v>
      </c>
      <c r="E377" s="31"/>
      <c r="F37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7" s="96" t="str">
        <f>IFERROR(IF(Reduction="Yes",0,IF(Table15[[#This Row],[Employee''s Name]]&lt;&gt;"",IF(Table15[[#This Row],[Reduced More Than 25%?]]="No",0,IF(Table15[[#This Row],[Pay Method]]="Hourly",Q377*Table15[[#This Row],[Avg Hours Worked / Week
Most Recent Quarter]]*Weeks,IF(Table15[[#This Row],[Pay Method]]="Salary",Q377*Weeks/52,"Please Select Pay Method"))),"")),"")</f>
        <v/>
      </c>
      <c r="H377" s="32"/>
      <c r="I377" s="98" t="str">
        <f>IFERROR(IF(Table15[[#This Row],[Pay Method]]="Salary",Table15[[#This Row],[Adjusted Cash Compensation ($100,000 Limit)]]/Weeks*52,IF(Table15[[#This Row],[Pay Method]]="Hourly",Table15[[#This Row],[Adjusted Cash Compensation ($100,000 Limit)]]/Weeks/Table15[[#This Row],[Average Hours
Paid/Week]],"")),"")</f>
        <v/>
      </c>
      <c r="J377" s="98"/>
      <c r="K377" s="34" t="str">
        <f>IFERROR(IF(Table15[[#This Row],[Salary/Wages
Covered Period]]&gt;=100000,"N/A",IF(OR(Table15[[#This Row],[Salary/Wages
Covered Period]]/Table15[[#This Row],[Salary/Wages
Most Recent Quarter]]&gt;=0.75,Table15[[#This Row],[Salary/Wages
Most Recent Quarter]]=0),"No","Yes")),"N/A")</f>
        <v>N/A</v>
      </c>
      <c r="L377" s="83"/>
      <c r="M377" s="106"/>
      <c r="N377" s="106"/>
      <c r="O377" s="34" t="str">
        <f>IF(AND(Table15[[#This Row],[Salary/Wages
Feb. 15, 2020]]&lt;&gt;"",Table15[[#This Row],[Salary/Wages
Feb. 15 - Apr. 26, 2020]]&lt;&gt;"",Table15[[#This Row],[Reduced More Than 25%?]]="Yes"),IF(Table15[[#This Row],[Salary/Wages
Feb. 15 - Apr. 26, 2020]]&gt;=Table15[[#This Row],[Salary/Wages
Feb. 15, 2020]],"No","Yes"),"")</f>
        <v/>
      </c>
      <c r="P377" s="108"/>
      <c r="Q377">
        <f>IF(AND(Table15[[#This Row],[Reduction Occurred 
2/15-4/26?]]&lt;&gt;"No",Table15[[#This Row],[Salary/Wages on Dec. 31, 2020 or End of Covered Period]]&gt;=Table15[[#This Row],[Salary/Wages
Feb. 15, 2020]]),0,ROUND(Table15[[#This Row],[Salary/Wages
Most Recent Quarter]]*0.75,2)-Table15[[#This Row],[Salary/Wages
Covered Period]])</f>
        <v>0</v>
      </c>
    </row>
    <row r="378" spans="1:17" x14ac:dyDescent="0.3">
      <c r="A378" s="60"/>
      <c r="B378" s="32"/>
      <c r="C378" s="87"/>
      <c r="D378" s="103">
        <f>IF(AND(NOT(ISBLANK(Table15[[#This Row],[Employee''s Name]])),NOT(ISBLANK(Table15[[#This Row],[Cash Compensation]]))),IF(CoveredPeriod="","See Question 2",MIN(Table15[[#This Row],[Cash Compensation]],MaxSalary)),0)</f>
        <v>0</v>
      </c>
      <c r="E378" s="31"/>
      <c r="F37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8" s="96" t="str">
        <f>IFERROR(IF(Reduction="Yes",0,IF(Table15[[#This Row],[Employee''s Name]]&lt;&gt;"",IF(Table15[[#This Row],[Reduced More Than 25%?]]="No",0,IF(Table15[[#This Row],[Pay Method]]="Hourly",Q378*Table15[[#This Row],[Avg Hours Worked / Week
Most Recent Quarter]]*Weeks,IF(Table15[[#This Row],[Pay Method]]="Salary",Q378*Weeks/52,"Please Select Pay Method"))),"")),"")</f>
        <v/>
      </c>
      <c r="H378" s="32"/>
      <c r="I378" s="98" t="str">
        <f>IFERROR(IF(Table15[[#This Row],[Pay Method]]="Salary",Table15[[#This Row],[Adjusted Cash Compensation ($100,000 Limit)]]/Weeks*52,IF(Table15[[#This Row],[Pay Method]]="Hourly",Table15[[#This Row],[Adjusted Cash Compensation ($100,000 Limit)]]/Weeks/Table15[[#This Row],[Average Hours
Paid/Week]],"")),"")</f>
        <v/>
      </c>
      <c r="J378" s="98"/>
      <c r="K378" s="34" t="str">
        <f>IFERROR(IF(Table15[[#This Row],[Salary/Wages
Covered Period]]&gt;=100000,"N/A",IF(OR(Table15[[#This Row],[Salary/Wages
Covered Period]]/Table15[[#This Row],[Salary/Wages
Most Recent Quarter]]&gt;=0.75,Table15[[#This Row],[Salary/Wages
Most Recent Quarter]]=0),"No","Yes")),"N/A")</f>
        <v>N/A</v>
      </c>
      <c r="L378" s="83"/>
      <c r="M378" s="106"/>
      <c r="N378" s="106"/>
      <c r="O378" s="34" t="str">
        <f>IF(AND(Table15[[#This Row],[Salary/Wages
Feb. 15, 2020]]&lt;&gt;"",Table15[[#This Row],[Salary/Wages
Feb. 15 - Apr. 26, 2020]]&lt;&gt;"",Table15[[#This Row],[Reduced More Than 25%?]]="Yes"),IF(Table15[[#This Row],[Salary/Wages
Feb. 15 - Apr. 26, 2020]]&gt;=Table15[[#This Row],[Salary/Wages
Feb. 15, 2020]],"No","Yes"),"")</f>
        <v/>
      </c>
      <c r="P378" s="108"/>
      <c r="Q378">
        <f>IF(AND(Table15[[#This Row],[Reduction Occurred 
2/15-4/26?]]&lt;&gt;"No",Table15[[#This Row],[Salary/Wages on Dec. 31, 2020 or End of Covered Period]]&gt;=Table15[[#This Row],[Salary/Wages
Feb. 15, 2020]]),0,ROUND(Table15[[#This Row],[Salary/Wages
Most Recent Quarter]]*0.75,2)-Table15[[#This Row],[Salary/Wages
Covered Period]])</f>
        <v>0</v>
      </c>
    </row>
    <row r="379" spans="1:17" x14ac:dyDescent="0.3">
      <c r="A379" s="60"/>
      <c r="B379" s="32"/>
      <c r="C379" s="87"/>
      <c r="D379" s="103">
        <f>IF(AND(NOT(ISBLANK(Table15[[#This Row],[Employee''s Name]])),NOT(ISBLANK(Table15[[#This Row],[Cash Compensation]]))),IF(CoveredPeriod="","See Question 2",MIN(Table15[[#This Row],[Cash Compensation]],MaxSalary)),0)</f>
        <v>0</v>
      </c>
      <c r="E379" s="31"/>
      <c r="F37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79" s="96" t="str">
        <f>IFERROR(IF(Reduction="Yes",0,IF(Table15[[#This Row],[Employee''s Name]]&lt;&gt;"",IF(Table15[[#This Row],[Reduced More Than 25%?]]="No",0,IF(Table15[[#This Row],[Pay Method]]="Hourly",Q379*Table15[[#This Row],[Avg Hours Worked / Week
Most Recent Quarter]]*Weeks,IF(Table15[[#This Row],[Pay Method]]="Salary",Q379*Weeks/52,"Please Select Pay Method"))),"")),"")</f>
        <v/>
      </c>
      <c r="H379" s="32"/>
      <c r="I379" s="98" t="str">
        <f>IFERROR(IF(Table15[[#This Row],[Pay Method]]="Salary",Table15[[#This Row],[Adjusted Cash Compensation ($100,000 Limit)]]/Weeks*52,IF(Table15[[#This Row],[Pay Method]]="Hourly",Table15[[#This Row],[Adjusted Cash Compensation ($100,000 Limit)]]/Weeks/Table15[[#This Row],[Average Hours
Paid/Week]],"")),"")</f>
        <v/>
      </c>
      <c r="J379" s="98"/>
      <c r="K379" s="34" t="str">
        <f>IFERROR(IF(Table15[[#This Row],[Salary/Wages
Covered Period]]&gt;=100000,"N/A",IF(OR(Table15[[#This Row],[Salary/Wages
Covered Period]]/Table15[[#This Row],[Salary/Wages
Most Recent Quarter]]&gt;=0.75,Table15[[#This Row],[Salary/Wages
Most Recent Quarter]]=0),"No","Yes")),"N/A")</f>
        <v>N/A</v>
      </c>
      <c r="L379" s="83"/>
      <c r="M379" s="106"/>
      <c r="N379" s="106"/>
      <c r="O379" s="34" t="str">
        <f>IF(AND(Table15[[#This Row],[Salary/Wages
Feb. 15, 2020]]&lt;&gt;"",Table15[[#This Row],[Salary/Wages
Feb. 15 - Apr. 26, 2020]]&lt;&gt;"",Table15[[#This Row],[Reduced More Than 25%?]]="Yes"),IF(Table15[[#This Row],[Salary/Wages
Feb. 15 - Apr. 26, 2020]]&gt;=Table15[[#This Row],[Salary/Wages
Feb. 15, 2020]],"No","Yes"),"")</f>
        <v/>
      </c>
      <c r="P379" s="108"/>
      <c r="Q379">
        <f>IF(AND(Table15[[#This Row],[Reduction Occurred 
2/15-4/26?]]&lt;&gt;"No",Table15[[#This Row],[Salary/Wages on Dec. 31, 2020 or End of Covered Period]]&gt;=Table15[[#This Row],[Salary/Wages
Feb. 15, 2020]]),0,ROUND(Table15[[#This Row],[Salary/Wages
Most Recent Quarter]]*0.75,2)-Table15[[#This Row],[Salary/Wages
Covered Period]])</f>
        <v>0</v>
      </c>
    </row>
    <row r="380" spans="1:17" x14ac:dyDescent="0.3">
      <c r="A380" s="60"/>
      <c r="B380" s="32"/>
      <c r="C380" s="87"/>
      <c r="D380" s="103">
        <f>IF(AND(NOT(ISBLANK(Table15[[#This Row],[Employee''s Name]])),NOT(ISBLANK(Table15[[#This Row],[Cash Compensation]]))),IF(CoveredPeriod="","See Question 2",MIN(Table15[[#This Row],[Cash Compensation]],MaxSalary)),0)</f>
        <v>0</v>
      </c>
      <c r="E380" s="31"/>
      <c r="F38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0" s="96" t="str">
        <f>IFERROR(IF(Reduction="Yes",0,IF(Table15[[#This Row],[Employee''s Name]]&lt;&gt;"",IF(Table15[[#This Row],[Reduced More Than 25%?]]="No",0,IF(Table15[[#This Row],[Pay Method]]="Hourly",Q380*Table15[[#This Row],[Avg Hours Worked / Week
Most Recent Quarter]]*Weeks,IF(Table15[[#This Row],[Pay Method]]="Salary",Q380*Weeks/52,"Please Select Pay Method"))),"")),"")</f>
        <v/>
      </c>
      <c r="H380" s="32"/>
      <c r="I380" s="98" t="str">
        <f>IFERROR(IF(Table15[[#This Row],[Pay Method]]="Salary",Table15[[#This Row],[Adjusted Cash Compensation ($100,000 Limit)]]/Weeks*52,IF(Table15[[#This Row],[Pay Method]]="Hourly",Table15[[#This Row],[Adjusted Cash Compensation ($100,000 Limit)]]/Weeks/Table15[[#This Row],[Average Hours
Paid/Week]],"")),"")</f>
        <v/>
      </c>
      <c r="J380" s="98"/>
      <c r="K380" s="34" t="str">
        <f>IFERROR(IF(Table15[[#This Row],[Salary/Wages
Covered Period]]&gt;=100000,"N/A",IF(OR(Table15[[#This Row],[Salary/Wages
Covered Period]]/Table15[[#This Row],[Salary/Wages
Most Recent Quarter]]&gt;=0.75,Table15[[#This Row],[Salary/Wages
Most Recent Quarter]]=0),"No","Yes")),"N/A")</f>
        <v>N/A</v>
      </c>
      <c r="L380" s="83"/>
      <c r="M380" s="106"/>
      <c r="N380" s="106"/>
      <c r="O380" s="34" t="str">
        <f>IF(AND(Table15[[#This Row],[Salary/Wages
Feb. 15, 2020]]&lt;&gt;"",Table15[[#This Row],[Salary/Wages
Feb. 15 - Apr. 26, 2020]]&lt;&gt;"",Table15[[#This Row],[Reduced More Than 25%?]]="Yes"),IF(Table15[[#This Row],[Salary/Wages
Feb. 15 - Apr. 26, 2020]]&gt;=Table15[[#This Row],[Salary/Wages
Feb. 15, 2020]],"No","Yes"),"")</f>
        <v/>
      </c>
      <c r="P380" s="108"/>
      <c r="Q380">
        <f>IF(AND(Table15[[#This Row],[Reduction Occurred 
2/15-4/26?]]&lt;&gt;"No",Table15[[#This Row],[Salary/Wages on Dec. 31, 2020 or End of Covered Period]]&gt;=Table15[[#This Row],[Salary/Wages
Feb. 15, 2020]]),0,ROUND(Table15[[#This Row],[Salary/Wages
Most Recent Quarter]]*0.75,2)-Table15[[#This Row],[Salary/Wages
Covered Period]])</f>
        <v>0</v>
      </c>
    </row>
    <row r="381" spans="1:17" x14ac:dyDescent="0.3">
      <c r="A381" s="60"/>
      <c r="B381" s="32"/>
      <c r="C381" s="87"/>
      <c r="D381" s="103">
        <f>IF(AND(NOT(ISBLANK(Table15[[#This Row],[Employee''s Name]])),NOT(ISBLANK(Table15[[#This Row],[Cash Compensation]]))),IF(CoveredPeriod="","See Question 2",MIN(Table15[[#This Row],[Cash Compensation]],MaxSalary)),0)</f>
        <v>0</v>
      </c>
      <c r="E381" s="31"/>
      <c r="F38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1" s="96" t="str">
        <f>IFERROR(IF(Reduction="Yes",0,IF(Table15[[#This Row],[Employee''s Name]]&lt;&gt;"",IF(Table15[[#This Row],[Reduced More Than 25%?]]="No",0,IF(Table15[[#This Row],[Pay Method]]="Hourly",Q381*Table15[[#This Row],[Avg Hours Worked / Week
Most Recent Quarter]]*Weeks,IF(Table15[[#This Row],[Pay Method]]="Salary",Q381*Weeks/52,"Please Select Pay Method"))),"")),"")</f>
        <v/>
      </c>
      <c r="H381" s="32"/>
      <c r="I381" s="98" t="str">
        <f>IFERROR(IF(Table15[[#This Row],[Pay Method]]="Salary",Table15[[#This Row],[Adjusted Cash Compensation ($100,000 Limit)]]/Weeks*52,IF(Table15[[#This Row],[Pay Method]]="Hourly",Table15[[#This Row],[Adjusted Cash Compensation ($100,000 Limit)]]/Weeks/Table15[[#This Row],[Average Hours
Paid/Week]],"")),"")</f>
        <v/>
      </c>
      <c r="J381" s="98"/>
      <c r="K381" s="34" t="str">
        <f>IFERROR(IF(Table15[[#This Row],[Salary/Wages
Covered Period]]&gt;=100000,"N/A",IF(OR(Table15[[#This Row],[Salary/Wages
Covered Period]]/Table15[[#This Row],[Salary/Wages
Most Recent Quarter]]&gt;=0.75,Table15[[#This Row],[Salary/Wages
Most Recent Quarter]]=0),"No","Yes")),"N/A")</f>
        <v>N/A</v>
      </c>
      <c r="L381" s="83"/>
      <c r="M381" s="106"/>
      <c r="N381" s="106"/>
      <c r="O381" s="34" t="str">
        <f>IF(AND(Table15[[#This Row],[Salary/Wages
Feb. 15, 2020]]&lt;&gt;"",Table15[[#This Row],[Salary/Wages
Feb. 15 - Apr. 26, 2020]]&lt;&gt;"",Table15[[#This Row],[Reduced More Than 25%?]]="Yes"),IF(Table15[[#This Row],[Salary/Wages
Feb. 15 - Apr. 26, 2020]]&gt;=Table15[[#This Row],[Salary/Wages
Feb. 15, 2020]],"No","Yes"),"")</f>
        <v/>
      </c>
      <c r="P381" s="108"/>
      <c r="Q381">
        <f>IF(AND(Table15[[#This Row],[Reduction Occurred 
2/15-4/26?]]&lt;&gt;"No",Table15[[#This Row],[Salary/Wages on Dec. 31, 2020 or End of Covered Period]]&gt;=Table15[[#This Row],[Salary/Wages
Feb. 15, 2020]]),0,ROUND(Table15[[#This Row],[Salary/Wages
Most Recent Quarter]]*0.75,2)-Table15[[#This Row],[Salary/Wages
Covered Period]])</f>
        <v>0</v>
      </c>
    </row>
    <row r="382" spans="1:17" x14ac:dyDescent="0.3">
      <c r="A382" s="60"/>
      <c r="B382" s="32"/>
      <c r="C382" s="87"/>
      <c r="D382" s="103">
        <f>IF(AND(NOT(ISBLANK(Table15[[#This Row],[Employee''s Name]])),NOT(ISBLANK(Table15[[#This Row],[Cash Compensation]]))),IF(CoveredPeriod="","See Question 2",MIN(Table15[[#This Row],[Cash Compensation]],MaxSalary)),0)</f>
        <v>0</v>
      </c>
      <c r="E382" s="31"/>
      <c r="F38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2" s="96" t="str">
        <f>IFERROR(IF(Reduction="Yes",0,IF(Table15[[#This Row],[Employee''s Name]]&lt;&gt;"",IF(Table15[[#This Row],[Reduced More Than 25%?]]="No",0,IF(Table15[[#This Row],[Pay Method]]="Hourly",Q382*Table15[[#This Row],[Avg Hours Worked / Week
Most Recent Quarter]]*Weeks,IF(Table15[[#This Row],[Pay Method]]="Salary",Q382*Weeks/52,"Please Select Pay Method"))),"")),"")</f>
        <v/>
      </c>
      <c r="H382" s="32"/>
      <c r="I382" s="98" t="str">
        <f>IFERROR(IF(Table15[[#This Row],[Pay Method]]="Salary",Table15[[#This Row],[Adjusted Cash Compensation ($100,000 Limit)]]/Weeks*52,IF(Table15[[#This Row],[Pay Method]]="Hourly",Table15[[#This Row],[Adjusted Cash Compensation ($100,000 Limit)]]/Weeks/Table15[[#This Row],[Average Hours
Paid/Week]],"")),"")</f>
        <v/>
      </c>
      <c r="J382" s="98"/>
      <c r="K382" s="34" t="str">
        <f>IFERROR(IF(Table15[[#This Row],[Salary/Wages
Covered Period]]&gt;=100000,"N/A",IF(OR(Table15[[#This Row],[Salary/Wages
Covered Period]]/Table15[[#This Row],[Salary/Wages
Most Recent Quarter]]&gt;=0.75,Table15[[#This Row],[Salary/Wages
Most Recent Quarter]]=0),"No","Yes")),"N/A")</f>
        <v>N/A</v>
      </c>
      <c r="L382" s="83"/>
      <c r="M382" s="106"/>
      <c r="N382" s="106"/>
      <c r="O382" s="34" t="str">
        <f>IF(AND(Table15[[#This Row],[Salary/Wages
Feb. 15, 2020]]&lt;&gt;"",Table15[[#This Row],[Salary/Wages
Feb. 15 - Apr. 26, 2020]]&lt;&gt;"",Table15[[#This Row],[Reduced More Than 25%?]]="Yes"),IF(Table15[[#This Row],[Salary/Wages
Feb. 15 - Apr. 26, 2020]]&gt;=Table15[[#This Row],[Salary/Wages
Feb. 15, 2020]],"No","Yes"),"")</f>
        <v/>
      </c>
      <c r="P382" s="108"/>
      <c r="Q382">
        <f>IF(AND(Table15[[#This Row],[Reduction Occurred 
2/15-4/26?]]&lt;&gt;"No",Table15[[#This Row],[Salary/Wages on Dec. 31, 2020 or End of Covered Period]]&gt;=Table15[[#This Row],[Salary/Wages
Feb. 15, 2020]]),0,ROUND(Table15[[#This Row],[Salary/Wages
Most Recent Quarter]]*0.75,2)-Table15[[#This Row],[Salary/Wages
Covered Period]])</f>
        <v>0</v>
      </c>
    </row>
    <row r="383" spans="1:17" x14ac:dyDescent="0.3">
      <c r="A383" s="60"/>
      <c r="B383" s="32"/>
      <c r="C383" s="87"/>
      <c r="D383" s="103">
        <f>IF(AND(NOT(ISBLANK(Table15[[#This Row],[Employee''s Name]])),NOT(ISBLANK(Table15[[#This Row],[Cash Compensation]]))),IF(CoveredPeriod="","See Question 2",MIN(Table15[[#This Row],[Cash Compensation]],MaxSalary)),0)</f>
        <v>0</v>
      </c>
      <c r="E383" s="31"/>
      <c r="F38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3" s="96" t="str">
        <f>IFERROR(IF(Reduction="Yes",0,IF(Table15[[#This Row],[Employee''s Name]]&lt;&gt;"",IF(Table15[[#This Row],[Reduced More Than 25%?]]="No",0,IF(Table15[[#This Row],[Pay Method]]="Hourly",Q383*Table15[[#This Row],[Avg Hours Worked / Week
Most Recent Quarter]]*Weeks,IF(Table15[[#This Row],[Pay Method]]="Salary",Q383*Weeks/52,"Please Select Pay Method"))),"")),"")</f>
        <v/>
      </c>
      <c r="H383" s="32"/>
      <c r="I383" s="98" t="str">
        <f>IFERROR(IF(Table15[[#This Row],[Pay Method]]="Salary",Table15[[#This Row],[Adjusted Cash Compensation ($100,000 Limit)]]/Weeks*52,IF(Table15[[#This Row],[Pay Method]]="Hourly",Table15[[#This Row],[Adjusted Cash Compensation ($100,000 Limit)]]/Weeks/Table15[[#This Row],[Average Hours
Paid/Week]],"")),"")</f>
        <v/>
      </c>
      <c r="J383" s="98"/>
      <c r="K383" s="34" t="str">
        <f>IFERROR(IF(Table15[[#This Row],[Salary/Wages
Covered Period]]&gt;=100000,"N/A",IF(OR(Table15[[#This Row],[Salary/Wages
Covered Period]]/Table15[[#This Row],[Salary/Wages
Most Recent Quarter]]&gt;=0.75,Table15[[#This Row],[Salary/Wages
Most Recent Quarter]]=0),"No","Yes")),"N/A")</f>
        <v>N/A</v>
      </c>
      <c r="L383" s="83"/>
      <c r="M383" s="106"/>
      <c r="N383" s="106"/>
      <c r="O383" s="34" t="str">
        <f>IF(AND(Table15[[#This Row],[Salary/Wages
Feb. 15, 2020]]&lt;&gt;"",Table15[[#This Row],[Salary/Wages
Feb. 15 - Apr. 26, 2020]]&lt;&gt;"",Table15[[#This Row],[Reduced More Than 25%?]]="Yes"),IF(Table15[[#This Row],[Salary/Wages
Feb. 15 - Apr. 26, 2020]]&gt;=Table15[[#This Row],[Salary/Wages
Feb. 15, 2020]],"No","Yes"),"")</f>
        <v/>
      </c>
      <c r="P383" s="108"/>
      <c r="Q383">
        <f>IF(AND(Table15[[#This Row],[Reduction Occurred 
2/15-4/26?]]&lt;&gt;"No",Table15[[#This Row],[Salary/Wages on Dec. 31, 2020 or End of Covered Period]]&gt;=Table15[[#This Row],[Salary/Wages
Feb. 15, 2020]]),0,ROUND(Table15[[#This Row],[Salary/Wages
Most Recent Quarter]]*0.75,2)-Table15[[#This Row],[Salary/Wages
Covered Period]])</f>
        <v>0</v>
      </c>
    </row>
    <row r="384" spans="1:17" x14ac:dyDescent="0.3">
      <c r="A384" s="60"/>
      <c r="B384" s="32"/>
      <c r="C384" s="87"/>
      <c r="D384" s="103">
        <f>IF(AND(NOT(ISBLANK(Table15[[#This Row],[Employee''s Name]])),NOT(ISBLANK(Table15[[#This Row],[Cash Compensation]]))),IF(CoveredPeriod="","See Question 2",MIN(Table15[[#This Row],[Cash Compensation]],MaxSalary)),0)</f>
        <v>0</v>
      </c>
      <c r="E384" s="31"/>
      <c r="F38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4" s="96" t="str">
        <f>IFERROR(IF(Reduction="Yes",0,IF(Table15[[#This Row],[Employee''s Name]]&lt;&gt;"",IF(Table15[[#This Row],[Reduced More Than 25%?]]="No",0,IF(Table15[[#This Row],[Pay Method]]="Hourly",Q384*Table15[[#This Row],[Avg Hours Worked / Week
Most Recent Quarter]]*Weeks,IF(Table15[[#This Row],[Pay Method]]="Salary",Q384*Weeks/52,"Please Select Pay Method"))),"")),"")</f>
        <v/>
      </c>
      <c r="H384" s="32"/>
      <c r="I384" s="98" t="str">
        <f>IFERROR(IF(Table15[[#This Row],[Pay Method]]="Salary",Table15[[#This Row],[Adjusted Cash Compensation ($100,000 Limit)]]/Weeks*52,IF(Table15[[#This Row],[Pay Method]]="Hourly",Table15[[#This Row],[Adjusted Cash Compensation ($100,000 Limit)]]/Weeks/Table15[[#This Row],[Average Hours
Paid/Week]],"")),"")</f>
        <v/>
      </c>
      <c r="J384" s="98"/>
      <c r="K384" s="34" t="str">
        <f>IFERROR(IF(Table15[[#This Row],[Salary/Wages
Covered Period]]&gt;=100000,"N/A",IF(OR(Table15[[#This Row],[Salary/Wages
Covered Period]]/Table15[[#This Row],[Salary/Wages
Most Recent Quarter]]&gt;=0.75,Table15[[#This Row],[Salary/Wages
Most Recent Quarter]]=0),"No","Yes")),"N/A")</f>
        <v>N/A</v>
      </c>
      <c r="L384" s="83"/>
      <c r="M384" s="106"/>
      <c r="N384" s="106"/>
      <c r="O384" s="34" t="str">
        <f>IF(AND(Table15[[#This Row],[Salary/Wages
Feb. 15, 2020]]&lt;&gt;"",Table15[[#This Row],[Salary/Wages
Feb. 15 - Apr. 26, 2020]]&lt;&gt;"",Table15[[#This Row],[Reduced More Than 25%?]]="Yes"),IF(Table15[[#This Row],[Salary/Wages
Feb. 15 - Apr. 26, 2020]]&gt;=Table15[[#This Row],[Salary/Wages
Feb. 15, 2020]],"No","Yes"),"")</f>
        <v/>
      </c>
      <c r="P384" s="108"/>
      <c r="Q384">
        <f>IF(AND(Table15[[#This Row],[Reduction Occurred 
2/15-4/26?]]&lt;&gt;"No",Table15[[#This Row],[Salary/Wages on Dec. 31, 2020 or End of Covered Period]]&gt;=Table15[[#This Row],[Salary/Wages
Feb. 15, 2020]]),0,ROUND(Table15[[#This Row],[Salary/Wages
Most Recent Quarter]]*0.75,2)-Table15[[#This Row],[Salary/Wages
Covered Period]])</f>
        <v>0</v>
      </c>
    </row>
    <row r="385" spans="1:17" x14ac:dyDescent="0.3">
      <c r="A385" s="60"/>
      <c r="B385" s="32"/>
      <c r="C385" s="87"/>
      <c r="D385" s="103">
        <f>IF(AND(NOT(ISBLANK(Table15[[#This Row],[Employee''s Name]])),NOT(ISBLANK(Table15[[#This Row],[Cash Compensation]]))),IF(CoveredPeriod="","See Question 2",MIN(Table15[[#This Row],[Cash Compensation]],MaxSalary)),0)</f>
        <v>0</v>
      </c>
      <c r="E385" s="31"/>
      <c r="F38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5" s="96" t="str">
        <f>IFERROR(IF(Reduction="Yes",0,IF(Table15[[#This Row],[Employee''s Name]]&lt;&gt;"",IF(Table15[[#This Row],[Reduced More Than 25%?]]="No",0,IF(Table15[[#This Row],[Pay Method]]="Hourly",Q385*Table15[[#This Row],[Avg Hours Worked / Week
Most Recent Quarter]]*Weeks,IF(Table15[[#This Row],[Pay Method]]="Salary",Q385*Weeks/52,"Please Select Pay Method"))),"")),"")</f>
        <v/>
      </c>
      <c r="H385" s="32"/>
      <c r="I385" s="98" t="str">
        <f>IFERROR(IF(Table15[[#This Row],[Pay Method]]="Salary",Table15[[#This Row],[Adjusted Cash Compensation ($100,000 Limit)]]/Weeks*52,IF(Table15[[#This Row],[Pay Method]]="Hourly",Table15[[#This Row],[Adjusted Cash Compensation ($100,000 Limit)]]/Weeks/Table15[[#This Row],[Average Hours
Paid/Week]],"")),"")</f>
        <v/>
      </c>
      <c r="J385" s="98"/>
      <c r="K385" s="34" t="str">
        <f>IFERROR(IF(Table15[[#This Row],[Salary/Wages
Covered Period]]&gt;=100000,"N/A",IF(OR(Table15[[#This Row],[Salary/Wages
Covered Period]]/Table15[[#This Row],[Salary/Wages
Most Recent Quarter]]&gt;=0.75,Table15[[#This Row],[Salary/Wages
Most Recent Quarter]]=0),"No","Yes")),"N/A")</f>
        <v>N/A</v>
      </c>
      <c r="L385" s="83"/>
      <c r="M385" s="106"/>
      <c r="N385" s="106"/>
      <c r="O385" s="34" t="str">
        <f>IF(AND(Table15[[#This Row],[Salary/Wages
Feb. 15, 2020]]&lt;&gt;"",Table15[[#This Row],[Salary/Wages
Feb. 15 - Apr. 26, 2020]]&lt;&gt;"",Table15[[#This Row],[Reduced More Than 25%?]]="Yes"),IF(Table15[[#This Row],[Salary/Wages
Feb. 15 - Apr. 26, 2020]]&gt;=Table15[[#This Row],[Salary/Wages
Feb. 15, 2020]],"No","Yes"),"")</f>
        <v/>
      </c>
      <c r="P385" s="108"/>
      <c r="Q385">
        <f>IF(AND(Table15[[#This Row],[Reduction Occurred 
2/15-4/26?]]&lt;&gt;"No",Table15[[#This Row],[Salary/Wages on Dec. 31, 2020 or End of Covered Period]]&gt;=Table15[[#This Row],[Salary/Wages
Feb. 15, 2020]]),0,ROUND(Table15[[#This Row],[Salary/Wages
Most Recent Quarter]]*0.75,2)-Table15[[#This Row],[Salary/Wages
Covered Period]])</f>
        <v>0</v>
      </c>
    </row>
    <row r="386" spans="1:17" x14ac:dyDescent="0.3">
      <c r="A386" s="60"/>
      <c r="B386" s="32"/>
      <c r="C386" s="87"/>
      <c r="D386" s="103">
        <f>IF(AND(NOT(ISBLANK(Table15[[#This Row],[Employee''s Name]])),NOT(ISBLANK(Table15[[#This Row],[Cash Compensation]]))),IF(CoveredPeriod="","See Question 2",MIN(Table15[[#This Row],[Cash Compensation]],MaxSalary)),0)</f>
        <v>0</v>
      </c>
      <c r="E386" s="31"/>
      <c r="F38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6" s="96" t="str">
        <f>IFERROR(IF(Reduction="Yes",0,IF(Table15[[#This Row],[Employee''s Name]]&lt;&gt;"",IF(Table15[[#This Row],[Reduced More Than 25%?]]="No",0,IF(Table15[[#This Row],[Pay Method]]="Hourly",Q386*Table15[[#This Row],[Avg Hours Worked / Week
Most Recent Quarter]]*Weeks,IF(Table15[[#This Row],[Pay Method]]="Salary",Q386*Weeks/52,"Please Select Pay Method"))),"")),"")</f>
        <v/>
      </c>
      <c r="H386" s="32"/>
      <c r="I386" s="98" t="str">
        <f>IFERROR(IF(Table15[[#This Row],[Pay Method]]="Salary",Table15[[#This Row],[Adjusted Cash Compensation ($100,000 Limit)]]/Weeks*52,IF(Table15[[#This Row],[Pay Method]]="Hourly",Table15[[#This Row],[Adjusted Cash Compensation ($100,000 Limit)]]/Weeks/Table15[[#This Row],[Average Hours
Paid/Week]],"")),"")</f>
        <v/>
      </c>
      <c r="J386" s="98"/>
      <c r="K386" s="34" t="str">
        <f>IFERROR(IF(Table15[[#This Row],[Salary/Wages
Covered Period]]&gt;=100000,"N/A",IF(OR(Table15[[#This Row],[Salary/Wages
Covered Period]]/Table15[[#This Row],[Salary/Wages
Most Recent Quarter]]&gt;=0.75,Table15[[#This Row],[Salary/Wages
Most Recent Quarter]]=0),"No","Yes")),"N/A")</f>
        <v>N/A</v>
      </c>
      <c r="L386" s="83"/>
      <c r="M386" s="106"/>
      <c r="N386" s="106"/>
      <c r="O386" s="34" t="str">
        <f>IF(AND(Table15[[#This Row],[Salary/Wages
Feb. 15, 2020]]&lt;&gt;"",Table15[[#This Row],[Salary/Wages
Feb. 15 - Apr. 26, 2020]]&lt;&gt;"",Table15[[#This Row],[Reduced More Than 25%?]]="Yes"),IF(Table15[[#This Row],[Salary/Wages
Feb. 15 - Apr. 26, 2020]]&gt;=Table15[[#This Row],[Salary/Wages
Feb. 15, 2020]],"No","Yes"),"")</f>
        <v/>
      </c>
      <c r="P386" s="108"/>
      <c r="Q386">
        <f>IF(AND(Table15[[#This Row],[Reduction Occurred 
2/15-4/26?]]&lt;&gt;"No",Table15[[#This Row],[Salary/Wages on Dec. 31, 2020 or End of Covered Period]]&gt;=Table15[[#This Row],[Salary/Wages
Feb. 15, 2020]]),0,ROUND(Table15[[#This Row],[Salary/Wages
Most Recent Quarter]]*0.75,2)-Table15[[#This Row],[Salary/Wages
Covered Period]])</f>
        <v>0</v>
      </c>
    </row>
    <row r="387" spans="1:17" x14ac:dyDescent="0.3">
      <c r="A387" s="60"/>
      <c r="B387" s="32"/>
      <c r="C387" s="87"/>
      <c r="D387" s="103">
        <f>IF(AND(NOT(ISBLANK(Table15[[#This Row],[Employee''s Name]])),NOT(ISBLANK(Table15[[#This Row],[Cash Compensation]]))),IF(CoveredPeriod="","See Question 2",MIN(Table15[[#This Row],[Cash Compensation]],MaxSalary)),0)</f>
        <v>0</v>
      </c>
      <c r="E387" s="31"/>
      <c r="F38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7" s="96" t="str">
        <f>IFERROR(IF(Reduction="Yes",0,IF(Table15[[#This Row],[Employee''s Name]]&lt;&gt;"",IF(Table15[[#This Row],[Reduced More Than 25%?]]="No",0,IF(Table15[[#This Row],[Pay Method]]="Hourly",Q387*Table15[[#This Row],[Avg Hours Worked / Week
Most Recent Quarter]]*Weeks,IF(Table15[[#This Row],[Pay Method]]="Salary",Q387*Weeks/52,"Please Select Pay Method"))),"")),"")</f>
        <v/>
      </c>
      <c r="H387" s="32"/>
      <c r="I387" s="98" t="str">
        <f>IFERROR(IF(Table15[[#This Row],[Pay Method]]="Salary",Table15[[#This Row],[Adjusted Cash Compensation ($100,000 Limit)]]/Weeks*52,IF(Table15[[#This Row],[Pay Method]]="Hourly",Table15[[#This Row],[Adjusted Cash Compensation ($100,000 Limit)]]/Weeks/Table15[[#This Row],[Average Hours
Paid/Week]],"")),"")</f>
        <v/>
      </c>
      <c r="J387" s="98"/>
      <c r="K387" s="34" t="str">
        <f>IFERROR(IF(Table15[[#This Row],[Salary/Wages
Covered Period]]&gt;=100000,"N/A",IF(OR(Table15[[#This Row],[Salary/Wages
Covered Period]]/Table15[[#This Row],[Salary/Wages
Most Recent Quarter]]&gt;=0.75,Table15[[#This Row],[Salary/Wages
Most Recent Quarter]]=0),"No","Yes")),"N/A")</f>
        <v>N/A</v>
      </c>
      <c r="L387" s="83"/>
      <c r="M387" s="106"/>
      <c r="N387" s="106"/>
      <c r="O387" s="34" t="str">
        <f>IF(AND(Table15[[#This Row],[Salary/Wages
Feb. 15, 2020]]&lt;&gt;"",Table15[[#This Row],[Salary/Wages
Feb. 15 - Apr. 26, 2020]]&lt;&gt;"",Table15[[#This Row],[Reduced More Than 25%?]]="Yes"),IF(Table15[[#This Row],[Salary/Wages
Feb. 15 - Apr. 26, 2020]]&gt;=Table15[[#This Row],[Salary/Wages
Feb. 15, 2020]],"No","Yes"),"")</f>
        <v/>
      </c>
      <c r="P387" s="108"/>
      <c r="Q387">
        <f>IF(AND(Table15[[#This Row],[Reduction Occurred 
2/15-4/26?]]&lt;&gt;"No",Table15[[#This Row],[Salary/Wages on Dec. 31, 2020 or End of Covered Period]]&gt;=Table15[[#This Row],[Salary/Wages
Feb. 15, 2020]]),0,ROUND(Table15[[#This Row],[Salary/Wages
Most Recent Quarter]]*0.75,2)-Table15[[#This Row],[Salary/Wages
Covered Period]])</f>
        <v>0</v>
      </c>
    </row>
    <row r="388" spans="1:17" x14ac:dyDescent="0.3">
      <c r="A388" s="60"/>
      <c r="B388" s="32"/>
      <c r="C388" s="87"/>
      <c r="D388" s="103">
        <f>IF(AND(NOT(ISBLANK(Table15[[#This Row],[Employee''s Name]])),NOT(ISBLANK(Table15[[#This Row],[Cash Compensation]]))),IF(CoveredPeriod="","See Question 2",MIN(Table15[[#This Row],[Cash Compensation]],MaxSalary)),0)</f>
        <v>0</v>
      </c>
      <c r="E388" s="31"/>
      <c r="F38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8" s="96" t="str">
        <f>IFERROR(IF(Reduction="Yes",0,IF(Table15[[#This Row],[Employee''s Name]]&lt;&gt;"",IF(Table15[[#This Row],[Reduced More Than 25%?]]="No",0,IF(Table15[[#This Row],[Pay Method]]="Hourly",Q388*Table15[[#This Row],[Avg Hours Worked / Week
Most Recent Quarter]]*Weeks,IF(Table15[[#This Row],[Pay Method]]="Salary",Q388*Weeks/52,"Please Select Pay Method"))),"")),"")</f>
        <v/>
      </c>
      <c r="H388" s="32"/>
      <c r="I388" s="98" t="str">
        <f>IFERROR(IF(Table15[[#This Row],[Pay Method]]="Salary",Table15[[#This Row],[Adjusted Cash Compensation ($100,000 Limit)]]/Weeks*52,IF(Table15[[#This Row],[Pay Method]]="Hourly",Table15[[#This Row],[Adjusted Cash Compensation ($100,000 Limit)]]/Weeks/Table15[[#This Row],[Average Hours
Paid/Week]],"")),"")</f>
        <v/>
      </c>
      <c r="J388" s="98"/>
      <c r="K388" s="34" t="str">
        <f>IFERROR(IF(Table15[[#This Row],[Salary/Wages
Covered Period]]&gt;=100000,"N/A",IF(OR(Table15[[#This Row],[Salary/Wages
Covered Period]]/Table15[[#This Row],[Salary/Wages
Most Recent Quarter]]&gt;=0.75,Table15[[#This Row],[Salary/Wages
Most Recent Quarter]]=0),"No","Yes")),"N/A")</f>
        <v>N/A</v>
      </c>
      <c r="L388" s="83"/>
      <c r="M388" s="106"/>
      <c r="N388" s="106"/>
      <c r="O388" s="34" t="str">
        <f>IF(AND(Table15[[#This Row],[Salary/Wages
Feb. 15, 2020]]&lt;&gt;"",Table15[[#This Row],[Salary/Wages
Feb. 15 - Apr. 26, 2020]]&lt;&gt;"",Table15[[#This Row],[Reduced More Than 25%?]]="Yes"),IF(Table15[[#This Row],[Salary/Wages
Feb. 15 - Apr. 26, 2020]]&gt;=Table15[[#This Row],[Salary/Wages
Feb. 15, 2020]],"No","Yes"),"")</f>
        <v/>
      </c>
      <c r="P388" s="108"/>
      <c r="Q388">
        <f>IF(AND(Table15[[#This Row],[Reduction Occurred 
2/15-4/26?]]&lt;&gt;"No",Table15[[#This Row],[Salary/Wages on Dec. 31, 2020 or End of Covered Period]]&gt;=Table15[[#This Row],[Salary/Wages
Feb. 15, 2020]]),0,ROUND(Table15[[#This Row],[Salary/Wages
Most Recent Quarter]]*0.75,2)-Table15[[#This Row],[Salary/Wages
Covered Period]])</f>
        <v>0</v>
      </c>
    </row>
    <row r="389" spans="1:17" x14ac:dyDescent="0.3">
      <c r="A389" s="60"/>
      <c r="B389" s="32"/>
      <c r="C389" s="87"/>
      <c r="D389" s="103">
        <f>IF(AND(NOT(ISBLANK(Table15[[#This Row],[Employee''s Name]])),NOT(ISBLANK(Table15[[#This Row],[Cash Compensation]]))),IF(CoveredPeriod="","See Question 2",MIN(Table15[[#This Row],[Cash Compensation]],MaxSalary)),0)</f>
        <v>0</v>
      </c>
      <c r="E389" s="31"/>
      <c r="F38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89" s="96" t="str">
        <f>IFERROR(IF(Reduction="Yes",0,IF(Table15[[#This Row],[Employee''s Name]]&lt;&gt;"",IF(Table15[[#This Row],[Reduced More Than 25%?]]="No",0,IF(Table15[[#This Row],[Pay Method]]="Hourly",Q389*Table15[[#This Row],[Avg Hours Worked / Week
Most Recent Quarter]]*Weeks,IF(Table15[[#This Row],[Pay Method]]="Salary",Q389*Weeks/52,"Please Select Pay Method"))),"")),"")</f>
        <v/>
      </c>
      <c r="H389" s="32"/>
      <c r="I389" s="98" t="str">
        <f>IFERROR(IF(Table15[[#This Row],[Pay Method]]="Salary",Table15[[#This Row],[Adjusted Cash Compensation ($100,000 Limit)]]/Weeks*52,IF(Table15[[#This Row],[Pay Method]]="Hourly",Table15[[#This Row],[Adjusted Cash Compensation ($100,000 Limit)]]/Weeks/Table15[[#This Row],[Average Hours
Paid/Week]],"")),"")</f>
        <v/>
      </c>
      <c r="J389" s="98"/>
      <c r="K389" s="34" t="str">
        <f>IFERROR(IF(Table15[[#This Row],[Salary/Wages
Covered Period]]&gt;=100000,"N/A",IF(OR(Table15[[#This Row],[Salary/Wages
Covered Period]]/Table15[[#This Row],[Salary/Wages
Most Recent Quarter]]&gt;=0.75,Table15[[#This Row],[Salary/Wages
Most Recent Quarter]]=0),"No","Yes")),"N/A")</f>
        <v>N/A</v>
      </c>
      <c r="L389" s="83"/>
      <c r="M389" s="106"/>
      <c r="N389" s="106"/>
      <c r="O389" s="34" t="str">
        <f>IF(AND(Table15[[#This Row],[Salary/Wages
Feb. 15, 2020]]&lt;&gt;"",Table15[[#This Row],[Salary/Wages
Feb. 15 - Apr. 26, 2020]]&lt;&gt;"",Table15[[#This Row],[Reduced More Than 25%?]]="Yes"),IF(Table15[[#This Row],[Salary/Wages
Feb. 15 - Apr. 26, 2020]]&gt;=Table15[[#This Row],[Salary/Wages
Feb. 15, 2020]],"No","Yes"),"")</f>
        <v/>
      </c>
      <c r="P389" s="108"/>
      <c r="Q389">
        <f>IF(AND(Table15[[#This Row],[Reduction Occurred 
2/15-4/26?]]&lt;&gt;"No",Table15[[#This Row],[Salary/Wages on Dec. 31, 2020 or End of Covered Period]]&gt;=Table15[[#This Row],[Salary/Wages
Feb. 15, 2020]]),0,ROUND(Table15[[#This Row],[Salary/Wages
Most Recent Quarter]]*0.75,2)-Table15[[#This Row],[Salary/Wages
Covered Period]])</f>
        <v>0</v>
      </c>
    </row>
    <row r="390" spans="1:17" x14ac:dyDescent="0.3">
      <c r="A390" s="60"/>
      <c r="B390" s="32"/>
      <c r="C390" s="87"/>
      <c r="D390" s="103">
        <f>IF(AND(NOT(ISBLANK(Table15[[#This Row],[Employee''s Name]])),NOT(ISBLANK(Table15[[#This Row],[Cash Compensation]]))),IF(CoveredPeriod="","See Question 2",MIN(Table15[[#This Row],[Cash Compensation]],MaxSalary)),0)</f>
        <v>0</v>
      </c>
      <c r="E390" s="31"/>
      <c r="F39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0" s="96" t="str">
        <f>IFERROR(IF(Reduction="Yes",0,IF(Table15[[#This Row],[Employee''s Name]]&lt;&gt;"",IF(Table15[[#This Row],[Reduced More Than 25%?]]="No",0,IF(Table15[[#This Row],[Pay Method]]="Hourly",Q390*Table15[[#This Row],[Avg Hours Worked / Week
Most Recent Quarter]]*Weeks,IF(Table15[[#This Row],[Pay Method]]="Salary",Q390*Weeks/52,"Please Select Pay Method"))),"")),"")</f>
        <v/>
      </c>
      <c r="H390" s="32"/>
      <c r="I390" s="98" t="str">
        <f>IFERROR(IF(Table15[[#This Row],[Pay Method]]="Salary",Table15[[#This Row],[Adjusted Cash Compensation ($100,000 Limit)]]/Weeks*52,IF(Table15[[#This Row],[Pay Method]]="Hourly",Table15[[#This Row],[Adjusted Cash Compensation ($100,000 Limit)]]/Weeks/Table15[[#This Row],[Average Hours
Paid/Week]],"")),"")</f>
        <v/>
      </c>
      <c r="J390" s="98"/>
      <c r="K390" s="34" t="str">
        <f>IFERROR(IF(Table15[[#This Row],[Salary/Wages
Covered Period]]&gt;=100000,"N/A",IF(OR(Table15[[#This Row],[Salary/Wages
Covered Period]]/Table15[[#This Row],[Salary/Wages
Most Recent Quarter]]&gt;=0.75,Table15[[#This Row],[Salary/Wages
Most Recent Quarter]]=0),"No","Yes")),"N/A")</f>
        <v>N/A</v>
      </c>
      <c r="L390" s="83"/>
      <c r="M390" s="106"/>
      <c r="N390" s="106"/>
      <c r="O390" s="34" t="str">
        <f>IF(AND(Table15[[#This Row],[Salary/Wages
Feb. 15, 2020]]&lt;&gt;"",Table15[[#This Row],[Salary/Wages
Feb. 15 - Apr. 26, 2020]]&lt;&gt;"",Table15[[#This Row],[Reduced More Than 25%?]]="Yes"),IF(Table15[[#This Row],[Salary/Wages
Feb. 15 - Apr. 26, 2020]]&gt;=Table15[[#This Row],[Salary/Wages
Feb. 15, 2020]],"No","Yes"),"")</f>
        <v/>
      </c>
      <c r="P390" s="108"/>
      <c r="Q390">
        <f>IF(AND(Table15[[#This Row],[Reduction Occurred 
2/15-4/26?]]&lt;&gt;"No",Table15[[#This Row],[Salary/Wages on Dec. 31, 2020 or End of Covered Period]]&gt;=Table15[[#This Row],[Salary/Wages
Feb. 15, 2020]]),0,ROUND(Table15[[#This Row],[Salary/Wages
Most Recent Quarter]]*0.75,2)-Table15[[#This Row],[Salary/Wages
Covered Period]])</f>
        <v>0</v>
      </c>
    </row>
    <row r="391" spans="1:17" x14ac:dyDescent="0.3">
      <c r="A391" s="60"/>
      <c r="B391" s="32"/>
      <c r="C391" s="87"/>
      <c r="D391" s="103">
        <f>IF(AND(NOT(ISBLANK(Table15[[#This Row],[Employee''s Name]])),NOT(ISBLANK(Table15[[#This Row],[Cash Compensation]]))),IF(CoveredPeriod="","See Question 2",MIN(Table15[[#This Row],[Cash Compensation]],MaxSalary)),0)</f>
        <v>0</v>
      </c>
      <c r="E391" s="31"/>
      <c r="F39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1" s="96" t="str">
        <f>IFERROR(IF(Reduction="Yes",0,IF(Table15[[#This Row],[Employee''s Name]]&lt;&gt;"",IF(Table15[[#This Row],[Reduced More Than 25%?]]="No",0,IF(Table15[[#This Row],[Pay Method]]="Hourly",Q391*Table15[[#This Row],[Avg Hours Worked / Week
Most Recent Quarter]]*Weeks,IF(Table15[[#This Row],[Pay Method]]="Salary",Q391*Weeks/52,"Please Select Pay Method"))),"")),"")</f>
        <v/>
      </c>
      <c r="H391" s="32"/>
      <c r="I391" s="98" t="str">
        <f>IFERROR(IF(Table15[[#This Row],[Pay Method]]="Salary",Table15[[#This Row],[Adjusted Cash Compensation ($100,000 Limit)]]/Weeks*52,IF(Table15[[#This Row],[Pay Method]]="Hourly",Table15[[#This Row],[Adjusted Cash Compensation ($100,000 Limit)]]/Weeks/Table15[[#This Row],[Average Hours
Paid/Week]],"")),"")</f>
        <v/>
      </c>
      <c r="J391" s="98"/>
      <c r="K391" s="34" t="str">
        <f>IFERROR(IF(Table15[[#This Row],[Salary/Wages
Covered Period]]&gt;=100000,"N/A",IF(OR(Table15[[#This Row],[Salary/Wages
Covered Period]]/Table15[[#This Row],[Salary/Wages
Most Recent Quarter]]&gt;=0.75,Table15[[#This Row],[Salary/Wages
Most Recent Quarter]]=0),"No","Yes")),"N/A")</f>
        <v>N/A</v>
      </c>
      <c r="L391" s="83"/>
      <c r="M391" s="106"/>
      <c r="N391" s="106"/>
      <c r="O391" s="34" t="str">
        <f>IF(AND(Table15[[#This Row],[Salary/Wages
Feb. 15, 2020]]&lt;&gt;"",Table15[[#This Row],[Salary/Wages
Feb. 15 - Apr. 26, 2020]]&lt;&gt;"",Table15[[#This Row],[Reduced More Than 25%?]]="Yes"),IF(Table15[[#This Row],[Salary/Wages
Feb. 15 - Apr. 26, 2020]]&gt;=Table15[[#This Row],[Salary/Wages
Feb. 15, 2020]],"No","Yes"),"")</f>
        <v/>
      </c>
      <c r="P391" s="108"/>
      <c r="Q391">
        <f>IF(AND(Table15[[#This Row],[Reduction Occurred 
2/15-4/26?]]&lt;&gt;"No",Table15[[#This Row],[Salary/Wages on Dec. 31, 2020 or End of Covered Period]]&gt;=Table15[[#This Row],[Salary/Wages
Feb. 15, 2020]]),0,ROUND(Table15[[#This Row],[Salary/Wages
Most Recent Quarter]]*0.75,2)-Table15[[#This Row],[Salary/Wages
Covered Period]])</f>
        <v>0</v>
      </c>
    </row>
    <row r="392" spans="1:17" x14ac:dyDescent="0.3">
      <c r="A392" s="60"/>
      <c r="B392" s="32"/>
      <c r="C392" s="87"/>
      <c r="D392" s="103">
        <f>IF(AND(NOT(ISBLANK(Table15[[#This Row],[Employee''s Name]])),NOT(ISBLANK(Table15[[#This Row],[Cash Compensation]]))),IF(CoveredPeriod="","See Question 2",MIN(Table15[[#This Row],[Cash Compensation]],MaxSalary)),0)</f>
        <v>0</v>
      </c>
      <c r="E392" s="31"/>
      <c r="F39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2" s="96" t="str">
        <f>IFERROR(IF(Reduction="Yes",0,IF(Table15[[#This Row],[Employee''s Name]]&lt;&gt;"",IF(Table15[[#This Row],[Reduced More Than 25%?]]="No",0,IF(Table15[[#This Row],[Pay Method]]="Hourly",Q392*Table15[[#This Row],[Avg Hours Worked / Week
Most Recent Quarter]]*Weeks,IF(Table15[[#This Row],[Pay Method]]="Salary",Q392*Weeks/52,"Please Select Pay Method"))),"")),"")</f>
        <v/>
      </c>
      <c r="H392" s="32"/>
      <c r="I392" s="98" t="str">
        <f>IFERROR(IF(Table15[[#This Row],[Pay Method]]="Salary",Table15[[#This Row],[Adjusted Cash Compensation ($100,000 Limit)]]/Weeks*52,IF(Table15[[#This Row],[Pay Method]]="Hourly",Table15[[#This Row],[Adjusted Cash Compensation ($100,000 Limit)]]/Weeks/Table15[[#This Row],[Average Hours
Paid/Week]],"")),"")</f>
        <v/>
      </c>
      <c r="J392" s="98"/>
      <c r="K392" s="34" t="str">
        <f>IFERROR(IF(Table15[[#This Row],[Salary/Wages
Covered Period]]&gt;=100000,"N/A",IF(OR(Table15[[#This Row],[Salary/Wages
Covered Period]]/Table15[[#This Row],[Salary/Wages
Most Recent Quarter]]&gt;=0.75,Table15[[#This Row],[Salary/Wages
Most Recent Quarter]]=0),"No","Yes")),"N/A")</f>
        <v>N/A</v>
      </c>
      <c r="L392" s="83"/>
      <c r="M392" s="106"/>
      <c r="N392" s="106"/>
      <c r="O392" s="34" t="str">
        <f>IF(AND(Table15[[#This Row],[Salary/Wages
Feb. 15, 2020]]&lt;&gt;"",Table15[[#This Row],[Salary/Wages
Feb. 15 - Apr. 26, 2020]]&lt;&gt;"",Table15[[#This Row],[Reduced More Than 25%?]]="Yes"),IF(Table15[[#This Row],[Salary/Wages
Feb. 15 - Apr. 26, 2020]]&gt;=Table15[[#This Row],[Salary/Wages
Feb. 15, 2020]],"No","Yes"),"")</f>
        <v/>
      </c>
      <c r="P392" s="108"/>
      <c r="Q392">
        <f>IF(AND(Table15[[#This Row],[Reduction Occurred 
2/15-4/26?]]&lt;&gt;"No",Table15[[#This Row],[Salary/Wages on Dec. 31, 2020 or End of Covered Period]]&gt;=Table15[[#This Row],[Salary/Wages
Feb. 15, 2020]]),0,ROUND(Table15[[#This Row],[Salary/Wages
Most Recent Quarter]]*0.75,2)-Table15[[#This Row],[Salary/Wages
Covered Period]])</f>
        <v>0</v>
      </c>
    </row>
    <row r="393" spans="1:17" x14ac:dyDescent="0.3">
      <c r="A393" s="60"/>
      <c r="B393" s="32"/>
      <c r="C393" s="87"/>
      <c r="D393" s="103">
        <f>IF(AND(NOT(ISBLANK(Table15[[#This Row],[Employee''s Name]])),NOT(ISBLANK(Table15[[#This Row],[Cash Compensation]]))),IF(CoveredPeriod="","See Question 2",MIN(Table15[[#This Row],[Cash Compensation]],MaxSalary)),0)</f>
        <v>0</v>
      </c>
      <c r="E393" s="31"/>
      <c r="F39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3" s="96" t="str">
        <f>IFERROR(IF(Reduction="Yes",0,IF(Table15[[#This Row],[Employee''s Name]]&lt;&gt;"",IF(Table15[[#This Row],[Reduced More Than 25%?]]="No",0,IF(Table15[[#This Row],[Pay Method]]="Hourly",Q393*Table15[[#This Row],[Avg Hours Worked / Week
Most Recent Quarter]]*Weeks,IF(Table15[[#This Row],[Pay Method]]="Salary",Q393*Weeks/52,"Please Select Pay Method"))),"")),"")</f>
        <v/>
      </c>
      <c r="H393" s="32"/>
      <c r="I393" s="98" t="str">
        <f>IFERROR(IF(Table15[[#This Row],[Pay Method]]="Salary",Table15[[#This Row],[Adjusted Cash Compensation ($100,000 Limit)]]/Weeks*52,IF(Table15[[#This Row],[Pay Method]]="Hourly",Table15[[#This Row],[Adjusted Cash Compensation ($100,000 Limit)]]/Weeks/Table15[[#This Row],[Average Hours
Paid/Week]],"")),"")</f>
        <v/>
      </c>
      <c r="J393" s="98"/>
      <c r="K393" s="34" t="str">
        <f>IFERROR(IF(Table15[[#This Row],[Salary/Wages
Covered Period]]&gt;=100000,"N/A",IF(OR(Table15[[#This Row],[Salary/Wages
Covered Period]]/Table15[[#This Row],[Salary/Wages
Most Recent Quarter]]&gt;=0.75,Table15[[#This Row],[Salary/Wages
Most Recent Quarter]]=0),"No","Yes")),"N/A")</f>
        <v>N/A</v>
      </c>
      <c r="L393" s="83"/>
      <c r="M393" s="106"/>
      <c r="N393" s="106"/>
      <c r="O393" s="34" t="str">
        <f>IF(AND(Table15[[#This Row],[Salary/Wages
Feb. 15, 2020]]&lt;&gt;"",Table15[[#This Row],[Salary/Wages
Feb. 15 - Apr. 26, 2020]]&lt;&gt;"",Table15[[#This Row],[Reduced More Than 25%?]]="Yes"),IF(Table15[[#This Row],[Salary/Wages
Feb. 15 - Apr. 26, 2020]]&gt;=Table15[[#This Row],[Salary/Wages
Feb. 15, 2020]],"No","Yes"),"")</f>
        <v/>
      </c>
      <c r="P393" s="108"/>
      <c r="Q393">
        <f>IF(AND(Table15[[#This Row],[Reduction Occurred 
2/15-4/26?]]&lt;&gt;"No",Table15[[#This Row],[Salary/Wages on Dec. 31, 2020 or End of Covered Period]]&gt;=Table15[[#This Row],[Salary/Wages
Feb. 15, 2020]]),0,ROUND(Table15[[#This Row],[Salary/Wages
Most Recent Quarter]]*0.75,2)-Table15[[#This Row],[Salary/Wages
Covered Period]])</f>
        <v>0</v>
      </c>
    </row>
    <row r="394" spans="1:17" x14ac:dyDescent="0.3">
      <c r="A394" s="60"/>
      <c r="B394" s="32"/>
      <c r="C394" s="87"/>
      <c r="D394" s="103">
        <f>IF(AND(NOT(ISBLANK(Table15[[#This Row],[Employee''s Name]])),NOT(ISBLANK(Table15[[#This Row],[Cash Compensation]]))),IF(CoveredPeriod="","See Question 2",MIN(Table15[[#This Row],[Cash Compensation]],MaxSalary)),0)</f>
        <v>0</v>
      </c>
      <c r="E394" s="31"/>
      <c r="F39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4" s="96" t="str">
        <f>IFERROR(IF(Reduction="Yes",0,IF(Table15[[#This Row],[Employee''s Name]]&lt;&gt;"",IF(Table15[[#This Row],[Reduced More Than 25%?]]="No",0,IF(Table15[[#This Row],[Pay Method]]="Hourly",Q394*Table15[[#This Row],[Avg Hours Worked / Week
Most Recent Quarter]]*Weeks,IF(Table15[[#This Row],[Pay Method]]="Salary",Q394*Weeks/52,"Please Select Pay Method"))),"")),"")</f>
        <v/>
      </c>
      <c r="H394" s="32"/>
      <c r="I394" s="98" t="str">
        <f>IFERROR(IF(Table15[[#This Row],[Pay Method]]="Salary",Table15[[#This Row],[Adjusted Cash Compensation ($100,000 Limit)]]/Weeks*52,IF(Table15[[#This Row],[Pay Method]]="Hourly",Table15[[#This Row],[Adjusted Cash Compensation ($100,000 Limit)]]/Weeks/Table15[[#This Row],[Average Hours
Paid/Week]],"")),"")</f>
        <v/>
      </c>
      <c r="J394" s="98"/>
      <c r="K394" s="34" t="str">
        <f>IFERROR(IF(Table15[[#This Row],[Salary/Wages
Covered Period]]&gt;=100000,"N/A",IF(OR(Table15[[#This Row],[Salary/Wages
Covered Period]]/Table15[[#This Row],[Salary/Wages
Most Recent Quarter]]&gt;=0.75,Table15[[#This Row],[Salary/Wages
Most Recent Quarter]]=0),"No","Yes")),"N/A")</f>
        <v>N/A</v>
      </c>
      <c r="L394" s="83"/>
      <c r="M394" s="106"/>
      <c r="N394" s="106"/>
      <c r="O394" s="34" t="str">
        <f>IF(AND(Table15[[#This Row],[Salary/Wages
Feb. 15, 2020]]&lt;&gt;"",Table15[[#This Row],[Salary/Wages
Feb. 15 - Apr. 26, 2020]]&lt;&gt;"",Table15[[#This Row],[Reduced More Than 25%?]]="Yes"),IF(Table15[[#This Row],[Salary/Wages
Feb. 15 - Apr. 26, 2020]]&gt;=Table15[[#This Row],[Salary/Wages
Feb. 15, 2020]],"No","Yes"),"")</f>
        <v/>
      </c>
      <c r="P394" s="108"/>
      <c r="Q394">
        <f>IF(AND(Table15[[#This Row],[Reduction Occurred 
2/15-4/26?]]&lt;&gt;"No",Table15[[#This Row],[Salary/Wages on Dec. 31, 2020 or End of Covered Period]]&gt;=Table15[[#This Row],[Salary/Wages
Feb. 15, 2020]]),0,ROUND(Table15[[#This Row],[Salary/Wages
Most Recent Quarter]]*0.75,2)-Table15[[#This Row],[Salary/Wages
Covered Period]])</f>
        <v>0</v>
      </c>
    </row>
    <row r="395" spans="1:17" x14ac:dyDescent="0.3">
      <c r="A395" s="60"/>
      <c r="B395" s="32"/>
      <c r="C395" s="87"/>
      <c r="D395" s="103">
        <f>IF(AND(NOT(ISBLANK(Table15[[#This Row],[Employee''s Name]])),NOT(ISBLANK(Table15[[#This Row],[Cash Compensation]]))),IF(CoveredPeriod="","See Question 2",MIN(Table15[[#This Row],[Cash Compensation]],MaxSalary)),0)</f>
        <v>0</v>
      </c>
      <c r="E395" s="31"/>
      <c r="F39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5" s="96" t="str">
        <f>IFERROR(IF(Reduction="Yes",0,IF(Table15[[#This Row],[Employee''s Name]]&lt;&gt;"",IF(Table15[[#This Row],[Reduced More Than 25%?]]="No",0,IF(Table15[[#This Row],[Pay Method]]="Hourly",Q395*Table15[[#This Row],[Avg Hours Worked / Week
Most Recent Quarter]]*Weeks,IF(Table15[[#This Row],[Pay Method]]="Salary",Q395*Weeks/52,"Please Select Pay Method"))),"")),"")</f>
        <v/>
      </c>
      <c r="H395" s="32"/>
      <c r="I395" s="98" t="str">
        <f>IFERROR(IF(Table15[[#This Row],[Pay Method]]="Salary",Table15[[#This Row],[Adjusted Cash Compensation ($100,000 Limit)]]/Weeks*52,IF(Table15[[#This Row],[Pay Method]]="Hourly",Table15[[#This Row],[Adjusted Cash Compensation ($100,000 Limit)]]/Weeks/Table15[[#This Row],[Average Hours
Paid/Week]],"")),"")</f>
        <v/>
      </c>
      <c r="J395" s="98"/>
      <c r="K395" s="34" t="str">
        <f>IFERROR(IF(Table15[[#This Row],[Salary/Wages
Covered Period]]&gt;=100000,"N/A",IF(OR(Table15[[#This Row],[Salary/Wages
Covered Period]]/Table15[[#This Row],[Salary/Wages
Most Recent Quarter]]&gt;=0.75,Table15[[#This Row],[Salary/Wages
Most Recent Quarter]]=0),"No","Yes")),"N/A")</f>
        <v>N/A</v>
      </c>
      <c r="L395" s="83"/>
      <c r="M395" s="106"/>
      <c r="N395" s="106"/>
      <c r="O395" s="34" t="str">
        <f>IF(AND(Table15[[#This Row],[Salary/Wages
Feb. 15, 2020]]&lt;&gt;"",Table15[[#This Row],[Salary/Wages
Feb. 15 - Apr. 26, 2020]]&lt;&gt;"",Table15[[#This Row],[Reduced More Than 25%?]]="Yes"),IF(Table15[[#This Row],[Salary/Wages
Feb. 15 - Apr. 26, 2020]]&gt;=Table15[[#This Row],[Salary/Wages
Feb. 15, 2020]],"No","Yes"),"")</f>
        <v/>
      </c>
      <c r="P395" s="108"/>
      <c r="Q395">
        <f>IF(AND(Table15[[#This Row],[Reduction Occurred 
2/15-4/26?]]&lt;&gt;"No",Table15[[#This Row],[Salary/Wages on Dec. 31, 2020 or End of Covered Period]]&gt;=Table15[[#This Row],[Salary/Wages
Feb. 15, 2020]]),0,ROUND(Table15[[#This Row],[Salary/Wages
Most Recent Quarter]]*0.75,2)-Table15[[#This Row],[Salary/Wages
Covered Period]])</f>
        <v>0</v>
      </c>
    </row>
    <row r="396" spans="1:17" x14ac:dyDescent="0.3">
      <c r="A396" s="60"/>
      <c r="B396" s="32"/>
      <c r="C396" s="87"/>
      <c r="D396" s="103">
        <f>IF(AND(NOT(ISBLANK(Table15[[#This Row],[Employee''s Name]])),NOT(ISBLANK(Table15[[#This Row],[Cash Compensation]]))),IF(CoveredPeriod="","See Question 2",MIN(Table15[[#This Row],[Cash Compensation]],MaxSalary)),0)</f>
        <v>0</v>
      </c>
      <c r="E396" s="31"/>
      <c r="F39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6" s="96" t="str">
        <f>IFERROR(IF(Reduction="Yes",0,IF(Table15[[#This Row],[Employee''s Name]]&lt;&gt;"",IF(Table15[[#This Row],[Reduced More Than 25%?]]="No",0,IF(Table15[[#This Row],[Pay Method]]="Hourly",Q396*Table15[[#This Row],[Avg Hours Worked / Week
Most Recent Quarter]]*Weeks,IF(Table15[[#This Row],[Pay Method]]="Salary",Q396*Weeks/52,"Please Select Pay Method"))),"")),"")</f>
        <v/>
      </c>
      <c r="H396" s="32"/>
      <c r="I396" s="98" t="str">
        <f>IFERROR(IF(Table15[[#This Row],[Pay Method]]="Salary",Table15[[#This Row],[Adjusted Cash Compensation ($100,000 Limit)]]/Weeks*52,IF(Table15[[#This Row],[Pay Method]]="Hourly",Table15[[#This Row],[Adjusted Cash Compensation ($100,000 Limit)]]/Weeks/Table15[[#This Row],[Average Hours
Paid/Week]],"")),"")</f>
        <v/>
      </c>
      <c r="J396" s="98"/>
      <c r="K396" s="34" t="str">
        <f>IFERROR(IF(Table15[[#This Row],[Salary/Wages
Covered Period]]&gt;=100000,"N/A",IF(OR(Table15[[#This Row],[Salary/Wages
Covered Period]]/Table15[[#This Row],[Salary/Wages
Most Recent Quarter]]&gt;=0.75,Table15[[#This Row],[Salary/Wages
Most Recent Quarter]]=0),"No","Yes")),"N/A")</f>
        <v>N/A</v>
      </c>
      <c r="L396" s="83"/>
      <c r="M396" s="106"/>
      <c r="N396" s="106"/>
      <c r="O396" s="34" t="str">
        <f>IF(AND(Table15[[#This Row],[Salary/Wages
Feb. 15, 2020]]&lt;&gt;"",Table15[[#This Row],[Salary/Wages
Feb. 15 - Apr. 26, 2020]]&lt;&gt;"",Table15[[#This Row],[Reduced More Than 25%?]]="Yes"),IF(Table15[[#This Row],[Salary/Wages
Feb. 15 - Apr. 26, 2020]]&gt;=Table15[[#This Row],[Salary/Wages
Feb. 15, 2020]],"No","Yes"),"")</f>
        <v/>
      </c>
      <c r="P396" s="108"/>
      <c r="Q396">
        <f>IF(AND(Table15[[#This Row],[Reduction Occurred 
2/15-4/26?]]&lt;&gt;"No",Table15[[#This Row],[Salary/Wages on Dec. 31, 2020 or End of Covered Period]]&gt;=Table15[[#This Row],[Salary/Wages
Feb. 15, 2020]]),0,ROUND(Table15[[#This Row],[Salary/Wages
Most Recent Quarter]]*0.75,2)-Table15[[#This Row],[Salary/Wages
Covered Period]])</f>
        <v>0</v>
      </c>
    </row>
    <row r="397" spans="1:17" x14ac:dyDescent="0.3">
      <c r="A397" s="60"/>
      <c r="B397" s="32"/>
      <c r="C397" s="87"/>
      <c r="D397" s="103">
        <f>IF(AND(NOT(ISBLANK(Table15[[#This Row],[Employee''s Name]])),NOT(ISBLANK(Table15[[#This Row],[Cash Compensation]]))),IF(CoveredPeriod="","See Question 2",MIN(Table15[[#This Row],[Cash Compensation]],MaxSalary)),0)</f>
        <v>0</v>
      </c>
      <c r="E397" s="31"/>
      <c r="F39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7" s="96" t="str">
        <f>IFERROR(IF(Reduction="Yes",0,IF(Table15[[#This Row],[Employee''s Name]]&lt;&gt;"",IF(Table15[[#This Row],[Reduced More Than 25%?]]="No",0,IF(Table15[[#This Row],[Pay Method]]="Hourly",Q397*Table15[[#This Row],[Avg Hours Worked / Week
Most Recent Quarter]]*Weeks,IF(Table15[[#This Row],[Pay Method]]="Salary",Q397*Weeks/52,"Please Select Pay Method"))),"")),"")</f>
        <v/>
      </c>
      <c r="H397" s="32"/>
      <c r="I397" s="98" t="str">
        <f>IFERROR(IF(Table15[[#This Row],[Pay Method]]="Salary",Table15[[#This Row],[Adjusted Cash Compensation ($100,000 Limit)]]/Weeks*52,IF(Table15[[#This Row],[Pay Method]]="Hourly",Table15[[#This Row],[Adjusted Cash Compensation ($100,000 Limit)]]/Weeks/Table15[[#This Row],[Average Hours
Paid/Week]],"")),"")</f>
        <v/>
      </c>
      <c r="J397" s="98"/>
      <c r="K397" s="34" t="str">
        <f>IFERROR(IF(Table15[[#This Row],[Salary/Wages
Covered Period]]&gt;=100000,"N/A",IF(OR(Table15[[#This Row],[Salary/Wages
Covered Period]]/Table15[[#This Row],[Salary/Wages
Most Recent Quarter]]&gt;=0.75,Table15[[#This Row],[Salary/Wages
Most Recent Quarter]]=0),"No","Yes")),"N/A")</f>
        <v>N/A</v>
      </c>
      <c r="L397" s="83"/>
      <c r="M397" s="106"/>
      <c r="N397" s="106"/>
      <c r="O397" s="34" t="str">
        <f>IF(AND(Table15[[#This Row],[Salary/Wages
Feb. 15, 2020]]&lt;&gt;"",Table15[[#This Row],[Salary/Wages
Feb. 15 - Apr. 26, 2020]]&lt;&gt;"",Table15[[#This Row],[Reduced More Than 25%?]]="Yes"),IF(Table15[[#This Row],[Salary/Wages
Feb. 15 - Apr. 26, 2020]]&gt;=Table15[[#This Row],[Salary/Wages
Feb. 15, 2020]],"No","Yes"),"")</f>
        <v/>
      </c>
      <c r="P397" s="108"/>
      <c r="Q397">
        <f>IF(AND(Table15[[#This Row],[Reduction Occurred 
2/15-4/26?]]&lt;&gt;"No",Table15[[#This Row],[Salary/Wages on Dec. 31, 2020 or End of Covered Period]]&gt;=Table15[[#This Row],[Salary/Wages
Feb. 15, 2020]]),0,ROUND(Table15[[#This Row],[Salary/Wages
Most Recent Quarter]]*0.75,2)-Table15[[#This Row],[Salary/Wages
Covered Period]])</f>
        <v>0</v>
      </c>
    </row>
    <row r="398" spans="1:17" x14ac:dyDescent="0.3">
      <c r="A398" s="60"/>
      <c r="B398" s="32"/>
      <c r="C398" s="87"/>
      <c r="D398" s="103">
        <f>IF(AND(NOT(ISBLANK(Table15[[#This Row],[Employee''s Name]])),NOT(ISBLANK(Table15[[#This Row],[Cash Compensation]]))),IF(CoveredPeriod="","See Question 2",MIN(Table15[[#This Row],[Cash Compensation]],MaxSalary)),0)</f>
        <v>0</v>
      </c>
      <c r="E398" s="31"/>
      <c r="F39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8" s="96" t="str">
        <f>IFERROR(IF(Reduction="Yes",0,IF(Table15[[#This Row],[Employee''s Name]]&lt;&gt;"",IF(Table15[[#This Row],[Reduced More Than 25%?]]="No",0,IF(Table15[[#This Row],[Pay Method]]="Hourly",Q398*Table15[[#This Row],[Avg Hours Worked / Week
Most Recent Quarter]]*Weeks,IF(Table15[[#This Row],[Pay Method]]="Salary",Q398*Weeks/52,"Please Select Pay Method"))),"")),"")</f>
        <v/>
      </c>
      <c r="H398" s="32"/>
      <c r="I398" s="98" t="str">
        <f>IFERROR(IF(Table15[[#This Row],[Pay Method]]="Salary",Table15[[#This Row],[Adjusted Cash Compensation ($100,000 Limit)]]/Weeks*52,IF(Table15[[#This Row],[Pay Method]]="Hourly",Table15[[#This Row],[Adjusted Cash Compensation ($100,000 Limit)]]/Weeks/Table15[[#This Row],[Average Hours
Paid/Week]],"")),"")</f>
        <v/>
      </c>
      <c r="J398" s="98"/>
      <c r="K398" s="34" t="str">
        <f>IFERROR(IF(Table15[[#This Row],[Salary/Wages
Covered Period]]&gt;=100000,"N/A",IF(OR(Table15[[#This Row],[Salary/Wages
Covered Period]]/Table15[[#This Row],[Salary/Wages
Most Recent Quarter]]&gt;=0.75,Table15[[#This Row],[Salary/Wages
Most Recent Quarter]]=0),"No","Yes")),"N/A")</f>
        <v>N/A</v>
      </c>
      <c r="L398" s="83"/>
      <c r="M398" s="106"/>
      <c r="N398" s="106"/>
      <c r="O398" s="34" t="str">
        <f>IF(AND(Table15[[#This Row],[Salary/Wages
Feb. 15, 2020]]&lt;&gt;"",Table15[[#This Row],[Salary/Wages
Feb. 15 - Apr. 26, 2020]]&lt;&gt;"",Table15[[#This Row],[Reduced More Than 25%?]]="Yes"),IF(Table15[[#This Row],[Salary/Wages
Feb. 15 - Apr. 26, 2020]]&gt;=Table15[[#This Row],[Salary/Wages
Feb. 15, 2020]],"No","Yes"),"")</f>
        <v/>
      </c>
      <c r="P398" s="108"/>
      <c r="Q398">
        <f>IF(AND(Table15[[#This Row],[Reduction Occurred 
2/15-4/26?]]&lt;&gt;"No",Table15[[#This Row],[Salary/Wages on Dec. 31, 2020 or End of Covered Period]]&gt;=Table15[[#This Row],[Salary/Wages
Feb. 15, 2020]]),0,ROUND(Table15[[#This Row],[Salary/Wages
Most Recent Quarter]]*0.75,2)-Table15[[#This Row],[Salary/Wages
Covered Period]])</f>
        <v>0</v>
      </c>
    </row>
    <row r="399" spans="1:17" x14ac:dyDescent="0.3">
      <c r="A399" s="60"/>
      <c r="B399" s="32"/>
      <c r="C399" s="87"/>
      <c r="D399" s="103">
        <f>IF(AND(NOT(ISBLANK(Table15[[#This Row],[Employee''s Name]])),NOT(ISBLANK(Table15[[#This Row],[Cash Compensation]]))),IF(CoveredPeriod="","See Question 2",MIN(Table15[[#This Row],[Cash Compensation]],MaxSalary)),0)</f>
        <v>0</v>
      </c>
      <c r="E399" s="31"/>
      <c r="F39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399" s="96" t="str">
        <f>IFERROR(IF(Reduction="Yes",0,IF(Table15[[#This Row],[Employee''s Name]]&lt;&gt;"",IF(Table15[[#This Row],[Reduced More Than 25%?]]="No",0,IF(Table15[[#This Row],[Pay Method]]="Hourly",Q399*Table15[[#This Row],[Avg Hours Worked / Week
Most Recent Quarter]]*Weeks,IF(Table15[[#This Row],[Pay Method]]="Salary",Q399*Weeks/52,"Please Select Pay Method"))),"")),"")</f>
        <v/>
      </c>
      <c r="H399" s="32"/>
      <c r="I399" s="98" t="str">
        <f>IFERROR(IF(Table15[[#This Row],[Pay Method]]="Salary",Table15[[#This Row],[Adjusted Cash Compensation ($100,000 Limit)]]/Weeks*52,IF(Table15[[#This Row],[Pay Method]]="Hourly",Table15[[#This Row],[Adjusted Cash Compensation ($100,000 Limit)]]/Weeks/Table15[[#This Row],[Average Hours
Paid/Week]],"")),"")</f>
        <v/>
      </c>
      <c r="J399" s="98"/>
      <c r="K399" s="34" t="str">
        <f>IFERROR(IF(Table15[[#This Row],[Salary/Wages
Covered Period]]&gt;=100000,"N/A",IF(OR(Table15[[#This Row],[Salary/Wages
Covered Period]]/Table15[[#This Row],[Salary/Wages
Most Recent Quarter]]&gt;=0.75,Table15[[#This Row],[Salary/Wages
Most Recent Quarter]]=0),"No","Yes")),"N/A")</f>
        <v>N/A</v>
      </c>
      <c r="L399" s="83"/>
      <c r="M399" s="106"/>
      <c r="N399" s="106"/>
      <c r="O399" s="34" t="str">
        <f>IF(AND(Table15[[#This Row],[Salary/Wages
Feb. 15, 2020]]&lt;&gt;"",Table15[[#This Row],[Salary/Wages
Feb. 15 - Apr. 26, 2020]]&lt;&gt;"",Table15[[#This Row],[Reduced More Than 25%?]]="Yes"),IF(Table15[[#This Row],[Salary/Wages
Feb. 15 - Apr. 26, 2020]]&gt;=Table15[[#This Row],[Salary/Wages
Feb. 15, 2020]],"No","Yes"),"")</f>
        <v/>
      </c>
      <c r="P399" s="108"/>
      <c r="Q399">
        <f>IF(AND(Table15[[#This Row],[Reduction Occurred 
2/15-4/26?]]&lt;&gt;"No",Table15[[#This Row],[Salary/Wages on Dec. 31, 2020 or End of Covered Period]]&gt;=Table15[[#This Row],[Salary/Wages
Feb. 15, 2020]]),0,ROUND(Table15[[#This Row],[Salary/Wages
Most Recent Quarter]]*0.75,2)-Table15[[#This Row],[Salary/Wages
Covered Period]])</f>
        <v>0</v>
      </c>
    </row>
    <row r="400" spans="1:17" x14ac:dyDescent="0.3">
      <c r="A400" s="60"/>
      <c r="B400" s="32"/>
      <c r="C400" s="87"/>
      <c r="D400" s="103">
        <f>IF(AND(NOT(ISBLANK(Table15[[#This Row],[Employee''s Name]])),NOT(ISBLANK(Table15[[#This Row],[Cash Compensation]]))),IF(CoveredPeriod="","See Question 2",MIN(Table15[[#This Row],[Cash Compensation]],MaxSalary)),0)</f>
        <v>0</v>
      </c>
      <c r="E400" s="31"/>
      <c r="F40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0" s="96" t="str">
        <f>IFERROR(IF(Reduction="Yes",0,IF(Table15[[#This Row],[Employee''s Name]]&lt;&gt;"",IF(Table15[[#This Row],[Reduced More Than 25%?]]="No",0,IF(Table15[[#This Row],[Pay Method]]="Hourly",Q400*Table15[[#This Row],[Avg Hours Worked / Week
Most Recent Quarter]]*Weeks,IF(Table15[[#This Row],[Pay Method]]="Salary",Q400*Weeks/52,"Please Select Pay Method"))),"")),"")</f>
        <v/>
      </c>
      <c r="H400" s="32"/>
      <c r="I400" s="98" t="str">
        <f>IFERROR(IF(Table15[[#This Row],[Pay Method]]="Salary",Table15[[#This Row],[Adjusted Cash Compensation ($100,000 Limit)]]/Weeks*52,IF(Table15[[#This Row],[Pay Method]]="Hourly",Table15[[#This Row],[Adjusted Cash Compensation ($100,000 Limit)]]/Weeks/Table15[[#This Row],[Average Hours
Paid/Week]],"")),"")</f>
        <v/>
      </c>
      <c r="J400" s="98"/>
      <c r="K400" s="34" t="str">
        <f>IFERROR(IF(Table15[[#This Row],[Salary/Wages
Covered Period]]&gt;=100000,"N/A",IF(OR(Table15[[#This Row],[Salary/Wages
Covered Period]]/Table15[[#This Row],[Salary/Wages
Most Recent Quarter]]&gt;=0.75,Table15[[#This Row],[Salary/Wages
Most Recent Quarter]]=0),"No","Yes")),"N/A")</f>
        <v>N/A</v>
      </c>
      <c r="L400" s="83"/>
      <c r="M400" s="106"/>
      <c r="N400" s="106"/>
      <c r="O400" s="34" t="str">
        <f>IF(AND(Table15[[#This Row],[Salary/Wages
Feb. 15, 2020]]&lt;&gt;"",Table15[[#This Row],[Salary/Wages
Feb. 15 - Apr. 26, 2020]]&lt;&gt;"",Table15[[#This Row],[Reduced More Than 25%?]]="Yes"),IF(Table15[[#This Row],[Salary/Wages
Feb. 15 - Apr. 26, 2020]]&gt;=Table15[[#This Row],[Salary/Wages
Feb. 15, 2020]],"No","Yes"),"")</f>
        <v/>
      </c>
      <c r="P400" s="108"/>
      <c r="Q400">
        <f>IF(AND(Table15[[#This Row],[Reduction Occurred 
2/15-4/26?]]&lt;&gt;"No",Table15[[#This Row],[Salary/Wages on Dec. 31, 2020 or End of Covered Period]]&gt;=Table15[[#This Row],[Salary/Wages
Feb. 15, 2020]]),0,ROUND(Table15[[#This Row],[Salary/Wages
Most Recent Quarter]]*0.75,2)-Table15[[#This Row],[Salary/Wages
Covered Period]])</f>
        <v>0</v>
      </c>
    </row>
    <row r="401" spans="1:17" x14ac:dyDescent="0.3">
      <c r="A401" s="60"/>
      <c r="B401" s="32"/>
      <c r="C401" s="87"/>
      <c r="D401" s="103">
        <f>IF(AND(NOT(ISBLANK(Table15[[#This Row],[Employee''s Name]])),NOT(ISBLANK(Table15[[#This Row],[Cash Compensation]]))),IF(CoveredPeriod="","See Question 2",MIN(Table15[[#This Row],[Cash Compensation]],MaxSalary)),0)</f>
        <v>0</v>
      </c>
      <c r="E401" s="31"/>
      <c r="F40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1" s="96" t="str">
        <f>IFERROR(IF(Reduction="Yes",0,IF(Table15[[#This Row],[Employee''s Name]]&lt;&gt;"",IF(Table15[[#This Row],[Reduced More Than 25%?]]="No",0,IF(Table15[[#This Row],[Pay Method]]="Hourly",Q401*Table15[[#This Row],[Avg Hours Worked / Week
Most Recent Quarter]]*Weeks,IF(Table15[[#This Row],[Pay Method]]="Salary",Q401*Weeks/52,"Please Select Pay Method"))),"")),"")</f>
        <v/>
      </c>
      <c r="H401" s="32"/>
      <c r="I401" s="98" t="str">
        <f>IFERROR(IF(Table15[[#This Row],[Pay Method]]="Salary",Table15[[#This Row],[Adjusted Cash Compensation ($100,000 Limit)]]/Weeks*52,IF(Table15[[#This Row],[Pay Method]]="Hourly",Table15[[#This Row],[Adjusted Cash Compensation ($100,000 Limit)]]/Weeks/Table15[[#This Row],[Average Hours
Paid/Week]],"")),"")</f>
        <v/>
      </c>
      <c r="J401" s="98"/>
      <c r="K401" s="34" t="str">
        <f>IFERROR(IF(Table15[[#This Row],[Salary/Wages
Covered Period]]&gt;=100000,"N/A",IF(OR(Table15[[#This Row],[Salary/Wages
Covered Period]]/Table15[[#This Row],[Salary/Wages
Most Recent Quarter]]&gt;=0.75,Table15[[#This Row],[Salary/Wages
Most Recent Quarter]]=0),"No","Yes")),"N/A")</f>
        <v>N/A</v>
      </c>
      <c r="L401" s="83"/>
      <c r="M401" s="106"/>
      <c r="N401" s="106"/>
      <c r="O401" s="34" t="str">
        <f>IF(AND(Table15[[#This Row],[Salary/Wages
Feb. 15, 2020]]&lt;&gt;"",Table15[[#This Row],[Salary/Wages
Feb. 15 - Apr. 26, 2020]]&lt;&gt;"",Table15[[#This Row],[Reduced More Than 25%?]]="Yes"),IF(Table15[[#This Row],[Salary/Wages
Feb. 15 - Apr. 26, 2020]]&gt;=Table15[[#This Row],[Salary/Wages
Feb. 15, 2020]],"No","Yes"),"")</f>
        <v/>
      </c>
      <c r="P401" s="108"/>
      <c r="Q401">
        <f>IF(AND(Table15[[#This Row],[Reduction Occurred 
2/15-4/26?]]&lt;&gt;"No",Table15[[#This Row],[Salary/Wages on Dec. 31, 2020 or End of Covered Period]]&gt;=Table15[[#This Row],[Salary/Wages
Feb. 15, 2020]]),0,ROUND(Table15[[#This Row],[Salary/Wages
Most Recent Quarter]]*0.75,2)-Table15[[#This Row],[Salary/Wages
Covered Period]])</f>
        <v>0</v>
      </c>
    </row>
    <row r="402" spans="1:17" x14ac:dyDescent="0.3">
      <c r="A402" s="60"/>
      <c r="B402" s="32"/>
      <c r="C402" s="87"/>
      <c r="D402" s="103">
        <f>IF(AND(NOT(ISBLANK(Table15[[#This Row],[Employee''s Name]])),NOT(ISBLANK(Table15[[#This Row],[Cash Compensation]]))),IF(CoveredPeriod="","See Question 2",MIN(Table15[[#This Row],[Cash Compensation]],MaxSalary)),0)</f>
        <v>0</v>
      </c>
      <c r="E402" s="31"/>
      <c r="F40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2" s="96" t="str">
        <f>IFERROR(IF(Reduction="Yes",0,IF(Table15[[#This Row],[Employee''s Name]]&lt;&gt;"",IF(Table15[[#This Row],[Reduced More Than 25%?]]="No",0,IF(Table15[[#This Row],[Pay Method]]="Hourly",Q402*Table15[[#This Row],[Avg Hours Worked / Week
Most Recent Quarter]]*Weeks,IF(Table15[[#This Row],[Pay Method]]="Salary",Q402*Weeks/52,"Please Select Pay Method"))),"")),"")</f>
        <v/>
      </c>
      <c r="H402" s="32"/>
      <c r="I402" s="98" t="str">
        <f>IFERROR(IF(Table15[[#This Row],[Pay Method]]="Salary",Table15[[#This Row],[Adjusted Cash Compensation ($100,000 Limit)]]/Weeks*52,IF(Table15[[#This Row],[Pay Method]]="Hourly",Table15[[#This Row],[Adjusted Cash Compensation ($100,000 Limit)]]/Weeks/Table15[[#This Row],[Average Hours
Paid/Week]],"")),"")</f>
        <v/>
      </c>
      <c r="J402" s="98"/>
      <c r="K402" s="34" t="str">
        <f>IFERROR(IF(Table15[[#This Row],[Salary/Wages
Covered Period]]&gt;=100000,"N/A",IF(OR(Table15[[#This Row],[Salary/Wages
Covered Period]]/Table15[[#This Row],[Salary/Wages
Most Recent Quarter]]&gt;=0.75,Table15[[#This Row],[Salary/Wages
Most Recent Quarter]]=0),"No","Yes")),"N/A")</f>
        <v>N/A</v>
      </c>
      <c r="L402" s="83"/>
      <c r="M402" s="106"/>
      <c r="N402" s="106"/>
      <c r="O402" s="34" t="str">
        <f>IF(AND(Table15[[#This Row],[Salary/Wages
Feb. 15, 2020]]&lt;&gt;"",Table15[[#This Row],[Salary/Wages
Feb. 15 - Apr. 26, 2020]]&lt;&gt;"",Table15[[#This Row],[Reduced More Than 25%?]]="Yes"),IF(Table15[[#This Row],[Salary/Wages
Feb. 15 - Apr. 26, 2020]]&gt;=Table15[[#This Row],[Salary/Wages
Feb. 15, 2020]],"No","Yes"),"")</f>
        <v/>
      </c>
      <c r="P402" s="108"/>
      <c r="Q402">
        <f>IF(AND(Table15[[#This Row],[Reduction Occurred 
2/15-4/26?]]&lt;&gt;"No",Table15[[#This Row],[Salary/Wages on Dec. 31, 2020 or End of Covered Period]]&gt;=Table15[[#This Row],[Salary/Wages
Feb. 15, 2020]]),0,ROUND(Table15[[#This Row],[Salary/Wages
Most Recent Quarter]]*0.75,2)-Table15[[#This Row],[Salary/Wages
Covered Period]])</f>
        <v>0</v>
      </c>
    </row>
    <row r="403" spans="1:17" x14ac:dyDescent="0.3">
      <c r="A403" s="60"/>
      <c r="B403" s="32"/>
      <c r="C403" s="87"/>
      <c r="D403" s="103">
        <f>IF(AND(NOT(ISBLANK(Table15[[#This Row],[Employee''s Name]])),NOT(ISBLANK(Table15[[#This Row],[Cash Compensation]]))),IF(CoveredPeriod="","See Question 2",MIN(Table15[[#This Row],[Cash Compensation]],MaxSalary)),0)</f>
        <v>0</v>
      </c>
      <c r="E403" s="31"/>
      <c r="F40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3" s="96" t="str">
        <f>IFERROR(IF(Reduction="Yes",0,IF(Table15[[#This Row],[Employee''s Name]]&lt;&gt;"",IF(Table15[[#This Row],[Reduced More Than 25%?]]="No",0,IF(Table15[[#This Row],[Pay Method]]="Hourly",Q403*Table15[[#This Row],[Avg Hours Worked / Week
Most Recent Quarter]]*Weeks,IF(Table15[[#This Row],[Pay Method]]="Salary",Q403*Weeks/52,"Please Select Pay Method"))),"")),"")</f>
        <v/>
      </c>
      <c r="H403" s="32"/>
      <c r="I403" s="98" t="str">
        <f>IFERROR(IF(Table15[[#This Row],[Pay Method]]="Salary",Table15[[#This Row],[Adjusted Cash Compensation ($100,000 Limit)]]/Weeks*52,IF(Table15[[#This Row],[Pay Method]]="Hourly",Table15[[#This Row],[Adjusted Cash Compensation ($100,000 Limit)]]/Weeks/Table15[[#This Row],[Average Hours
Paid/Week]],"")),"")</f>
        <v/>
      </c>
      <c r="J403" s="98"/>
      <c r="K403" s="34" t="str">
        <f>IFERROR(IF(Table15[[#This Row],[Salary/Wages
Covered Period]]&gt;=100000,"N/A",IF(OR(Table15[[#This Row],[Salary/Wages
Covered Period]]/Table15[[#This Row],[Salary/Wages
Most Recent Quarter]]&gt;=0.75,Table15[[#This Row],[Salary/Wages
Most Recent Quarter]]=0),"No","Yes")),"N/A")</f>
        <v>N/A</v>
      </c>
      <c r="L403" s="83"/>
      <c r="M403" s="106"/>
      <c r="N403" s="106"/>
      <c r="O403" s="34" t="str">
        <f>IF(AND(Table15[[#This Row],[Salary/Wages
Feb. 15, 2020]]&lt;&gt;"",Table15[[#This Row],[Salary/Wages
Feb. 15 - Apr. 26, 2020]]&lt;&gt;"",Table15[[#This Row],[Reduced More Than 25%?]]="Yes"),IF(Table15[[#This Row],[Salary/Wages
Feb. 15 - Apr. 26, 2020]]&gt;=Table15[[#This Row],[Salary/Wages
Feb. 15, 2020]],"No","Yes"),"")</f>
        <v/>
      </c>
      <c r="P403" s="108"/>
      <c r="Q403">
        <f>IF(AND(Table15[[#This Row],[Reduction Occurred 
2/15-4/26?]]&lt;&gt;"No",Table15[[#This Row],[Salary/Wages on Dec. 31, 2020 or End of Covered Period]]&gt;=Table15[[#This Row],[Salary/Wages
Feb. 15, 2020]]),0,ROUND(Table15[[#This Row],[Salary/Wages
Most Recent Quarter]]*0.75,2)-Table15[[#This Row],[Salary/Wages
Covered Period]])</f>
        <v>0</v>
      </c>
    </row>
    <row r="404" spans="1:17" x14ac:dyDescent="0.3">
      <c r="A404" s="60"/>
      <c r="B404" s="32"/>
      <c r="C404" s="87"/>
      <c r="D404" s="103">
        <f>IF(AND(NOT(ISBLANK(Table15[[#This Row],[Employee''s Name]])),NOT(ISBLANK(Table15[[#This Row],[Cash Compensation]]))),IF(CoveredPeriod="","See Question 2",MIN(Table15[[#This Row],[Cash Compensation]],MaxSalary)),0)</f>
        <v>0</v>
      </c>
      <c r="E404" s="31"/>
      <c r="F40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4" s="96" t="str">
        <f>IFERROR(IF(Reduction="Yes",0,IF(Table15[[#This Row],[Employee''s Name]]&lt;&gt;"",IF(Table15[[#This Row],[Reduced More Than 25%?]]="No",0,IF(Table15[[#This Row],[Pay Method]]="Hourly",Q404*Table15[[#This Row],[Avg Hours Worked / Week
Most Recent Quarter]]*Weeks,IF(Table15[[#This Row],[Pay Method]]="Salary",Q404*Weeks/52,"Please Select Pay Method"))),"")),"")</f>
        <v/>
      </c>
      <c r="H404" s="32"/>
      <c r="I404" s="98" t="str">
        <f>IFERROR(IF(Table15[[#This Row],[Pay Method]]="Salary",Table15[[#This Row],[Adjusted Cash Compensation ($100,000 Limit)]]/Weeks*52,IF(Table15[[#This Row],[Pay Method]]="Hourly",Table15[[#This Row],[Adjusted Cash Compensation ($100,000 Limit)]]/Weeks/Table15[[#This Row],[Average Hours
Paid/Week]],"")),"")</f>
        <v/>
      </c>
      <c r="J404" s="98"/>
      <c r="K404" s="34" t="str">
        <f>IFERROR(IF(Table15[[#This Row],[Salary/Wages
Covered Period]]&gt;=100000,"N/A",IF(OR(Table15[[#This Row],[Salary/Wages
Covered Period]]/Table15[[#This Row],[Salary/Wages
Most Recent Quarter]]&gt;=0.75,Table15[[#This Row],[Salary/Wages
Most Recent Quarter]]=0),"No","Yes")),"N/A")</f>
        <v>N/A</v>
      </c>
      <c r="L404" s="83"/>
      <c r="M404" s="106"/>
      <c r="N404" s="106"/>
      <c r="O404" s="34" t="str">
        <f>IF(AND(Table15[[#This Row],[Salary/Wages
Feb. 15, 2020]]&lt;&gt;"",Table15[[#This Row],[Salary/Wages
Feb. 15 - Apr. 26, 2020]]&lt;&gt;"",Table15[[#This Row],[Reduced More Than 25%?]]="Yes"),IF(Table15[[#This Row],[Salary/Wages
Feb. 15 - Apr. 26, 2020]]&gt;=Table15[[#This Row],[Salary/Wages
Feb. 15, 2020]],"No","Yes"),"")</f>
        <v/>
      </c>
      <c r="P404" s="108"/>
      <c r="Q404">
        <f>IF(AND(Table15[[#This Row],[Reduction Occurred 
2/15-4/26?]]&lt;&gt;"No",Table15[[#This Row],[Salary/Wages on Dec. 31, 2020 or End of Covered Period]]&gt;=Table15[[#This Row],[Salary/Wages
Feb. 15, 2020]]),0,ROUND(Table15[[#This Row],[Salary/Wages
Most Recent Quarter]]*0.75,2)-Table15[[#This Row],[Salary/Wages
Covered Period]])</f>
        <v>0</v>
      </c>
    </row>
    <row r="405" spans="1:17" x14ac:dyDescent="0.3">
      <c r="A405" s="60"/>
      <c r="B405" s="32"/>
      <c r="C405" s="87"/>
      <c r="D405" s="103">
        <f>IF(AND(NOT(ISBLANK(Table15[[#This Row],[Employee''s Name]])),NOT(ISBLANK(Table15[[#This Row],[Cash Compensation]]))),IF(CoveredPeriod="","See Question 2",MIN(Table15[[#This Row],[Cash Compensation]],MaxSalary)),0)</f>
        <v>0</v>
      </c>
      <c r="E405" s="31"/>
      <c r="F40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5" s="96" t="str">
        <f>IFERROR(IF(Reduction="Yes",0,IF(Table15[[#This Row],[Employee''s Name]]&lt;&gt;"",IF(Table15[[#This Row],[Reduced More Than 25%?]]="No",0,IF(Table15[[#This Row],[Pay Method]]="Hourly",Q405*Table15[[#This Row],[Avg Hours Worked / Week
Most Recent Quarter]]*Weeks,IF(Table15[[#This Row],[Pay Method]]="Salary",Q405*Weeks/52,"Please Select Pay Method"))),"")),"")</f>
        <v/>
      </c>
      <c r="H405" s="32"/>
      <c r="I405" s="98" t="str">
        <f>IFERROR(IF(Table15[[#This Row],[Pay Method]]="Salary",Table15[[#This Row],[Adjusted Cash Compensation ($100,000 Limit)]]/Weeks*52,IF(Table15[[#This Row],[Pay Method]]="Hourly",Table15[[#This Row],[Adjusted Cash Compensation ($100,000 Limit)]]/Weeks/Table15[[#This Row],[Average Hours
Paid/Week]],"")),"")</f>
        <v/>
      </c>
      <c r="J405" s="98"/>
      <c r="K405" s="34" t="str">
        <f>IFERROR(IF(Table15[[#This Row],[Salary/Wages
Covered Period]]&gt;=100000,"N/A",IF(OR(Table15[[#This Row],[Salary/Wages
Covered Period]]/Table15[[#This Row],[Salary/Wages
Most Recent Quarter]]&gt;=0.75,Table15[[#This Row],[Salary/Wages
Most Recent Quarter]]=0),"No","Yes")),"N/A")</f>
        <v>N/A</v>
      </c>
      <c r="L405" s="83"/>
      <c r="M405" s="106"/>
      <c r="N405" s="106"/>
      <c r="O405" s="34" t="str">
        <f>IF(AND(Table15[[#This Row],[Salary/Wages
Feb. 15, 2020]]&lt;&gt;"",Table15[[#This Row],[Salary/Wages
Feb. 15 - Apr. 26, 2020]]&lt;&gt;"",Table15[[#This Row],[Reduced More Than 25%?]]="Yes"),IF(Table15[[#This Row],[Salary/Wages
Feb. 15 - Apr. 26, 2020]]&gt;=Table15[[#This Row],[Salary/Wages
Feb. 15, 2020]],"No","Yes"),"")</f>
        <v/>
      </c>
      <c r="P405" s="108"/>
      <c r="Q405">
        <f>IF(AND(Table15[[#This Row],[Reduction Occurred 
2/15-4/26?]]&lt;&gt;"No",Table15[[#This Row],[Salary/Wages on Dec. 31, 2020 or End of Covered Period]]&gt;=Table15[[#This Row],[Salary/Wages
Feb. 15, 2020]]),0,ROUND(Table15[[#This Row],[Salary/Wages
Most Recent Quarter]]*0.75,2)-Table15[[#This Row],[Salary/Wages
Covered Period]])</f>
        <v>0</v>
      </c>
    </row>
    <row r="406" spans="1:17" x14ac:dyDescent="0.3">
      <c r="A406" s="60"/>
      <c r="B406" s="32"/>
      <c r="C406" s="87"/>
      <c r="D406" s="103">
        <f>IF(AND(NOT(ISBLANK(Table15[[#This Row],[Employee''s Name]])),NOT(ISBLANK(Table15[[#This Row],[Cash Compensation]]))),IF(CoveredPeriod="","See Question 2",MIN(Table15[[#This Row],[Cash Compensation]],MaxSalary)),0)</f>
        <v>0</v>
      </c>
      <c r="E406" s="31"/>
      <c r="F40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6" s="96" t="str">
        <f>IFERROR(IF(Reduction="Yes",0,IF(Table15[[#This Row],[Employee''s Name]]&lt;&gt;"",IF(Table15[[#This Row],[Reduced More Than 25%?]]="No",0,IF(Table15[[#This Row],[Pay Method]]="Hourly",Q406*Table15[[#This Row],[Avg Hours Worked / Week
Most Recent Quarter]]*Weeks,IF(Table15[[#This Row],[Pay Method]]="Salary",Q406*Weeks/52,"Please Select Pay Method"))),"")),"")</f>
        <v/>
      </c>
      <c r="H406" s="32"/>
      <c r="I406" s="98" t="str">
        <f>IFERROR(IF(Table15[[#This Row],[Pay Method]]="Salary",Table15[[#This Row],[Adjusted Cash Compensation ($100,000 Limit)]]/Weeks*52,IF(Table15[[#This Row],[Pay Method]]="Hourly",Table15[[#This Row],[Adjusted Cash Compensation ($100,000 Limit)]]/Weeks/Table15[[#This Row],[Average Hours
Paid/Week]],"")),"")</f>
        <v/>
      </c>
      <c r="J406" s="98"/>
      <c r="K406" s="34" t="str">
        <f>IFERROR(IF(Table15[[#This Row],[Salary/Wages
Covered Period]]&gt;=100000,"N/A",IF(OR(Table15[[#This Row],[Salary/Wages
Covered Period]]/Table15[[#This Row],[Salary/Wages
Most Recent Quarter]]&gt;=0.75,Table15[[#This Row],[Salary/Wages
Most Recent Quarter]]=0),"No","Yes")),"N/A")</f>
        <v>N/A</v>
      </c>
      <c r="L406" s="83"/>
      <c r="M406" s="106"/>
      <c r="N406" s="106"/>
      <c r="O406" s="34" t="str">
        <f>IF(AND(Table15[[#This Row],[Salary/Wages
Feb. 15, 2020]]&lt;&gt;"",Table15[[#This Row],[Salary/Wages
Feb. 15 - Apr. 26, 2020]]&lt;&gt;"",Table15[[#This Row],[Reduced More Than 25%?]]="Yes"),IF(Table15[[#This Row],[Salary/Wages
Feb. 15 - Apr. 26, 2020]]&gt;=Table15[[#This Row],[Salary/Wages
Feb. 15, 2020]],"No","Yes"),"")</f>
        <v/>
      </c>
      <c r="P406" s="108"/>
      <c r="Q406">
        <f>IF(AND(Table15[[#This Row],[Reduction Occurred 
2/15-4/26?]]&lt;&gt;"No",Table15[[#This Row],[Salary/Wages on Dec. 31, 2020 or End of Covered Period]]&gt;=Table15[[#This Row],[Salary/Wages
Feb. 15, 2020]]),0,ROUND(Table15[[#This Row],[Salary/Wages
Most Recent Quarter]]*0.75,2)-Table15[[#This Row],[Salary/Wages
Covered Period]])</f>
        <v>0</v>
      </c>
    </row>
    <row r="407" spans="1:17" x14ac:dyDescent="0.3">
      <c r="A407" s="60"/>
      <c r="B407" s="32"/>
      <c r="C407" s="87"/>
      <c r="D407" s="103">
        <f>IF(AND(NOT(ISBLANK(Table15[[#This Row],[Employee''s Name]])),NOT(ISBLANK(Table15[[#This Row],[Cash Compensation]]))),IF(CoveredPeriod="","See Question 2",MIN(Table15[[#This Row],[Cash Compensation]],MaxSalary)),0)</f>
        <v>0</v>
      </c>
      <c r="E407" s="31"/>
      <c r="F40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7" s="96" t="str">
        <f>IFERROR(IF(Reduction="Yes",0,IF(Table15[[#This Row],[Employee''s Name]]&lt;&gt;"",IF(Table15[[#This Row],[Reduced More Than 25%?]]="No",0,IF(Table15[[#This Row],[Pay Method]]="Hourly",Q407*Table15[[#This Row],[Avg Hours Worked / Week
Most Recent Quarter]]*Weeks,IF(Table15[[#This Row],[Pay Method]]="Salary",Q407*Weeks/52,"Please Select Pay Method"))),"")),"")</f>
        <v/>
      </c>
      <c r="H407" s="32"/>
      <c r="I407" s="98" t="str">
        <f>IFERROR(IF(Table15[[#This Row],[Pay Method]]="Salary",Table15[[#This Row],[Adjusted Cash Compensation ($100,000 Limit)]]/Weeks*52,IF(Table15[[#This Row],[Pay Method]]="Hourly",Table15[[#This Row],[Adjusted Cash Compensation ($100,000 Limit)]]/Weeks/Table15[[#This Row],[Average Hours
Paid/Week]],"")),"")</f>
        <v/>
      </c>
      <c r="J407" s="98"/>
      <c r="K407" s="34" t="str">
        <f>IFERROR(IF(Table15[[#This Row],[Salary/Wages
Covered Period]]&gt;=100000,"N/A",IF(OR(Table15[[#This Row],[Salary/Wages
Covered Period]]/Table15[[#This Row],[Salary/Wages
Most Recent Quarter]]&gt;=0.75,Table15[[#This Row],[Salary/Wages
Most Recent Quarter]]=0),"No","Yes")),"N/A")</f>
        <v>N/A</v>
      </c>
      <c r="L407" s="83"/>
      <c r="M407" s="106"/>
      <c r="N407" s="106"/>
      <c r="O407" s="34" t="str">
        <f>IF(AND(Table15[[#This Row],[Salary/Wages
Feb. 15, 2020]]&lt;&gt;"",Table15[[#This Row],[Salary/Wages
Feb. 15 - Apr. 26, 2020]]&lt;&gt;"",Table15[[#This Row],[Reduced More Than 25%?]]="Yes"),IF(Table15[[#This Row],[Salary/Wages
Feb. 15 - Apr. 26, 2020]]&gt;=Table15[[#This Row],[Salary/Wages
Feb. 15, 2020]],"No","Yes"),"")</f>
        <v/>
      </c>
      <c r="P407" s="108"/>
      <c r="Q407">
        <f>IF(AND(Table15[[#This Row],[Reduction Occurred 
2/15-4/26?]]&lt;&gt;"No",Table15[[#This Row],[Salary/Wages on Dec. 31, 2020 or End of Covered Period]]&gt;=Table15[[#This Row],[Salary/Wages
Feb. 15, 2020]]),0,ROUND(Table15[[#This Row],[Salary/Wages
Most Recent Quarter]]*0.75,2)-Table15[[#This Row],[Salary/Wages
Covered Period]])</f>
        <v>0</v>
      </c>
    </row>
    <row r="408" spans="1:17" x14ac:dyDescent="0.3">
      <c r="A408" s="60"/>
      <c r="B408" s="32"/>
      <c r="C408" s="87"/>
      <c r="D408" s="103">
        <f>IF(AND(NOT(ISBLANK(Table15[[#This Row],[Employee''s Name]])),NOT(ISBLANK(Table15[[#This Row],[Cash Compensation]]))),IF(CoveredPeriod="","See Question 2",MIN(Table15[[#This Row],[Cash Compensation]],MaxSalary)),0)</f>
        <v>0</v>
      </c>
      <c r="E408" s="31"/>
      <c r="F40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8" s="96" t="str">
        <f>IFERROR(IF(Reduction="Yes",0,IF(Table15[[#This Row],[Employee''s Name]]&lt;&gt;"",IF(Table15[[#This Row],[Reduced More Than 25%?]]="No",0,IF(Table15[[#This Row],[Pay Method]]="Hourly",Q408*Table15[[#This Row],[Avg Hours Worked / Week
Most Recent Quarter]]*Weeks,IF(Table15[[#This Row],[Pay Method]]="Salary",Q408*Weeks/52,"Please Select Pay Method"))),"")),"")</f>
        <v/>
      </c>
      <c r="H408" s="32"/>
      <c r="I408" s="98" t="str">
        <f>IFERROR(IF(Table15[[#This Row],[Pay Method]]="Salary",Table15[[#This Row],[Adjusted Cash Compensation ($100,000 Limit)]]/Weeks*52,IF(Table15[[#This Row],[Pay Method]]="Hourly",Table15[[#This Row],[Adjusted Cash Compensation ($100,000 Limit)]]/Weeks/Table15[[#This Row],[Average Hours
Paid/Week]],"")),"")</f>
        <v/>
      </c>
      <c r="J408" s="98"/>
      <c r="K408" s="34" t="str">
        <f>IFERROR(IF(Table15[[#This Row],[Salary/Wages
Covered Period]]&gt;=100000,"N/A",IF(OR(Table15[[#This Row],[Salary/Wages
Covered Period]]/Table15[[#This Row],[Salary/Wages
Most Recent Quarter]]&gt;=0.75,Table15[[#This Row],[Salary/Wages
Most Recent Quarter]]=0),"No","Yes")),"N/A")</f>
        <v>N/A</v>
      </c>
      <c r="L408" s="83"/>
      <c r="M408" s="106"/>
      <c r="N408" s="106"/>
      <c r="O408" s="34" t="str">
        <f>IF(AND(Table15[[#This Row],[Salary/Wages
Feb. 15, 2020]]&lt;&gt;"",Table15[[#This Row],[Salary/Wages
Feb. 15 - Apr. 26, 2020]]&lt;&gt;"",Table15[[#This Row],[Reduced More Than 25%?]]="Yes"),IF(Table15[[#This Row],[Salary/Wages
Feb. 15 - Apr. 26, 2020]]&gt;=Table15[[#This Row],[Salary/Wages
Feb. 15, 2020]],"No","Yes"),"")</f>
        <v/>
      </c>
      <c r="P408" s="108"/>
      <c r="Q408">
        <f>IF(AND(Table15[[#This Row],[Reduction Occurred 
2/15-4/26?]]&lt;&gt;"No",Table15[[#This Row],[Salary/Wages on Dec. 31, 2020 or End of Covered Period]]&gt;=Table15[[#This Row],[Salary/Wages
Feb. 15, 2020]]),0,ROUND(Table15[[#This Row],[Salary/Wages
Most Recent Quarter]]*0.75,2)-Table15[[#This Row],[Salary/Wages
Covered Period]])</f>
        <v>0</v>
      </c>
    </row>
    <row r="409" spans="1:17" x14ac:dyDescent="0.3">
      <c r="A409" s="60"/>
      <c r="B409" s="32"/>
      <c r="C409" s="87"/>
      <c r="D409" s="103">
        <f>IF(AND(NOT(ISBLANK(Table15[[#This Row],[Employee''s Name]])),NOT(ISBLANK(Table15[[#This Row],[Cash Compensation]]))),IF(CoveredPeriod="","See Question 2",MIN(Table15[[#This Row],[Cash Compensation]],MaxSalary)),0)</f>
        <v>0</v>
      </c>
      <c r="E409" s="31"/>
      <c r="F40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09" s="96" t="str">
        <f>IFERROR(IF(Reduction="Yes",0,IF(Table15[[#This Row],[Employee''s Name]]&lt;&gt;"",IF(Table15[[#This Row],[Reduced More Than 25%?]]="No",0,IF(Table15[[#This Row],[Pay Method]]="Hourly",Q409*Table15[[#This Row],[Avg Hours Worked / Week
Most Recent Quarter]]*Weeks,IF(Table15[[#This Row],[Pay Method]]="Salary",Q409*Weeks/52,"Please Select Pay Method"))),"")),"")</f>
        <v/>
      </c>
      <c r="H409" s="32"/>
      <c r="I409" s="98" t="str">
        <f>IFERROR(IF(Table15[[#This Row],[Pay Method]]="Salary",Table15[[#This Row],[Adjusted Cash Compensation ($100,000 Limit)]]/Weeks*52,IF(Table15[[#This Row],[Pay Method]]="Hourly",Table15[[#This Row],[Adjusted Cash Compensation ($100,000 Limit)]]/Weeks/Table15[[#This Row],[Average Hours
Paid/Week]],"")),"")</f>
        <v/>
      </c>
      <c r="J409" s="98"/>
      <c r="K409" s="34" t="str">
        <f>IFERROR(IF(Table15[[#This Row],[Salary/Wages
Covered Period]]&gt;=100000,"N/A",IF(OR(Table15[[#This Row],[Salary/Wages
Covered Period]]/Table15[[#This Row],[Salary/Wages
Most Recent Quarter]]&gt;=0.75,Table15[[#This Row],[Salary/Wages
Most Recent Quarter]]=0),"No","Yes")),"N/A")</f>
        <v>N/A</v>
      </c>
      <c r="L409" s="83"/>
      <c r="M409" s="106"/>
      <c r="N409" s="106"/>
      <c r="O409" s="34" t="str">
        <f>IF(AND(Table15[[#This Row],[Salary/Wages
Feb. 15, 2020]]&lt;&gt;"",Table15[[#This Row],[Salary/Wages
Feb. 15 - Apr. 26, 2020]]&lt;&gt;"",Table15[[#This Row],[Reduced More Than 25%?]]="Yes"),IF(Table15[[#This Row],[Salary/Wages
Feb. 15 - Apr. 26, 2020]]&gt;=Table15[[#This Row],[Salary/Wages
Feb. 15, 2020]],"No","Yes"),"")</f>
        <v/>
      </c>
      <c r="P409" s="108"/>
      <c r="Q409">
        <f>IF(AND(Table15[[#This Row],[Reduction Occurred 
2/15-4/26?]]&lt;&gt;"No",Table15[[#This Row],[Salary/Wages on Dec. 31, 2020 or End of Covered Period]]&gt;=Table15[[#This Row],[Salary/Wages
Feb. 15, 2020]]),0,ROUND(Table15[[#This Row],[Salary/Wages
Most Recent Quarter]]*0.75,2)-Table15[[#This Row],[Salary/Wages
Covered Period]])</f>
        <v>0</v>
      </c>
    </row>
    <row r="410" spans="1:17" x14ac:dyDescent="0.3">
      <c r="A410" s="60"/>
      <c r="B410" s="32"/>
      <c r="C410" s="87"/>
      <c r="D410" s="103">
        <f>IF(AND(NOT(ISBLANK(Table15[[#This Row],[Employee''s Name]])),NOT(ISBLANK(Table15[[#This Row],[Cash Compensation]]))),IF(CoveredPeriod="","See Question 2",MIN(Table15[[#This Row],[Cash Compensation]],MaxSalary)),0)</f>
        <v>0</v>
      </c>
      <c r="E410" s="31"/>
      <c r="F41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0" s="96" t="str">
        <f>IFERROR(IF(Reduction="Yes",0,IF(Table15[[#This Row],[Employee''s Name]]&lt;&gt;"",IF(Table15[[#This Row],[Reduced More Than 25%?]]="No",0,IF(Table15[[#This Row],[Pay Method]]="Hourly",Q410*Table15[[#This Row],[Avg Hours Worked / Week
Most Recent Quarter]]*Weeks,IF(Table15[[#This Row],[Pay Method]]="Salary",Q410*Weeks/52,"Please Select Pay Method"))),"")),"")</f>
        <v/>
      </c>
      <c r="H410" s="32"/>
      <c r="I410" s="98" t="str">
        <f>IFERROR(IF(Table15[[#This Row],[Pay Method]]="Salary",Table15[[#This Row],[Adjusted Cash Compensation ($100,000 Limit)]]/Weeks*52,IF(Table15[[#This Row],[Pay Method]]="Hourly",Table15[[#This Row],[Adjusted Cash Compensation ($100,000 Limit)]]/Weeks/Table15[[#This Row],[Average Hours
Paid/Week]],"")),"")</f>
        <v/>
      </c>
      <c r="J410" s="98"/>
      <c r="K410" s="34" t="str">
        <f>IFERROR(IF(Table15[[#This Row],[Salary/Wages
Covered Period]]&gt;=100000,"N/A",IF(OR(Table15[[#This Row],[Salary/Wages
Covered Period]]/Table15[[#This Row],[Salary/Wages
Most Recent Quarter]]&gt;=0.75,Table15[[#This Row],[Salary/Wages
Most Recent Quarter]]=0),"No","Yes")),"N/A")</f>
        <v>N/A</v>
      </c>
      <c r="L410" s="83"/>
      <c r="M410" s="106"/>
      <c r="N410" s="106"/>
      <c r="O410" s="34" t="str">
        <f>IF(AND(Table15[[#This Row],[Salary/Wages
Feb. 15, 2020]]&lt;&gt;"",Table15[[#This Row],[Salary/Wages
Feb. 15 - Apr. 26, 2020]]&lt;&gt;"",Table15[[#This Row],[Reduced More Than 25%?]]="Yes"),IF(Table15[[#This Row],[Salary/Wages
Feb. 15 - Apr. 26, 2020]]&gt;=Table15[[#This Row],[Salary/Wages
Feb. 15, 2020]],"No","Yes"),"")</f>
        <v/>
      </c>
      <c r="P410" s="108"/>
      <c r="Q410">
        <f>IF(AND(Table15[[#This Row],[Reduction Occurred 
2/15-4/26?]]&lt;&gt;"No",Table15[[#This Row],[Salary/Wages on Dec. 31, 2020 or End of Covered Period]]&gt;=Table15[[#This Row],[Salary/Wages
Feb. 15, 2020]]),0,ROUND(Table15[[#This Row],[Salary/Wages
Most Recent Quarter]]*0.75,2)-Table15[[#This Row],[Salary/Wages
Covered Period]])</f>
        <v>0</v>
      </c>
    </row>
    <row r="411" spans="1:17" x14ac:dyDescent="0.3">
      <c r="A411" s="60"/>
      <c r="B411" s="32"/>
      <c r="C411" s="87"/>
      <c r="D411" s="103">
        <f>IF(AND(NOT(ISBLANK(Table15[[#This Row],[Employee''s Name]])),NOT(ISBLANK(Table15[[#This Row],[Cash Compensation]]))),IF(CoveredPeriod="","See Question 2",MIN(Table15[[#This Row],[Cash Compensation]],MaxSalary)),0)</f>
        <v>0</v>
      </c>
      <c r="E411" s="31"/>
      <c r="F41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1" s="96" t="str">
        <f>IFERROR(IF(Reduction="Yes",0,IF(Table15[[#This Row],[Employee''s Name]]&lt;&gt;"",IF(Table15[[#This Row],[Reduced More Than 25%?]]="No",0,IF(Table15[[#This Row],[Pay Method]]="Hourly",Q411*Table15[[#This Row],[Avg Hours Worked / Week
Most Recent Quarter]]*Weeks,IF(Table15[[#This Row],[Pay Method]]="Salary",Q411*Weeks/52,"Please Select Pay Method"))),"")),"")</f>
        <v/>
      </c>
      <c r="H411" s="32"/>
      <c r="I411" s="98" t="str">
        <f>IFERROR(IF(Table15[[#This Row],[Pay Method]]="Salary",Table15[[#This Row],[Adjusted Cash Compensation ($100,000 Limit)]]/Weeks*52,IF(Table15[[#This Row],[Pay Method]]="Hourly",Table15[[#This Row],[Adjusted Cash Compensation ($100,000 Limit)]]/Weeks/Table15[[#This Row],[Average Hours
Paid/Week]],"")),"")</f>
        <v/>
      </c>
      <c r="J411" s="98"/>
      <c r="K411" s="34" t="str">
        <f>IFERROR(IF(Table15[[#This Row],[Salary/Wages
Covered Period]]&gt;=100000,"N/A",IF(OR(Table15[[#This Row],[Salary/Wages
Covered Period]]/Table15[[#This Row],[Salary/Wages
Most Recent Quarter]]&gt;=0.75,Table15[[#This Row],[Salary/Wages
Most Recent Quarter]]=0),"No","Yes")),"N/A")</f>
        <v>N/A</v>
      </c>
      <c r="L411" s="83"/>
      <c r="M411" s="106"/>
      <c r="N411" s="106"/>
      <c r="O411" s="34" t="str">
        <f>IF(AND(Table15[[#This Row],[Salary/Wages
Feb. 15, 2020]]&lt;&gt;"",Table15[[#This Row],[Salary/Wages
Feb. 15 - Apr. 26, 2020]]&lt;&gt;"",Table15[[#This Row],[Reduced More Than 25%?]]="Yes"),IF(Table15[[#This Row],[Salary/Wages
Feb. 15 - Apr. 26, 2020]]&gt;=Table15[[#This Row],[Salary/Wages
Feb. 15, 2020]],"No","Yes"),"")</f>
        <v/>
      </c>
      <c r="P411" s="108"/>
      <c r="Q411">
        <f>IF(AND(Table15[[#This Row],[Reduction Occurred 
2/15-4/26?]]&lt;&gt;"No",Table15[[#This Row],[Salary/Wages on Dec. 31, 2020 or End of Covered Period]]&gt;=Table15[[#This Row],[Salary/Wages
Feb. 15, 2020]]),0,ROUND(Table15[[#This Row],[Salary/Wages
Most Recent Quarter]]*0.75,2)-Table15[[#This Row],[Salary/Wages
Covered Period]])</f>
        <v>0</v>
      </c>
    </row>
    <row r="412" spans="1:17" x14ac:dyDescent="0.3">
      <c r="A412" s="60"/>
      <c r="B412" s="32"/>
      <c r="C412" s="87"/>
      <c r="D412" s="103">
        <f>IF(AND(NOT(ISBLANK(Table15[[#This Row],[Employee''s Name]])),NOT(ISBLANK(Table15[[#This Row],[Cash Compensation]]))),IF(CoveredPeriod="","See Question 2",MIN(Table15[[#This Row],[Cash Compensation]],MaxSalary)),0)</f>
        <v>0</v>
      </c>
      <c r="E412" s="31"/>
      <c r="F41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2" s="96" t="str">
        <f>IFERROR(IF(Reduction="Yes",0,IF(Table15[[#This Row],[Employee''s Name]]&lt;&gt;"",IF(Table15[[#This Row],[Reduced More Than 25%?]]="No",0,IF(Table15[[#This Row],[Pay Method]]="Hourly",Q412*Table15[[#This Row],[Avg Hours Worked / Week
Most Recent Quarter]]*Weeks,IF(Table15[[#This Row],[Pay Method]]="Salary",Q412*Weeks/52,"Please Select Pay Method"))),"")),"")</f>
        <v/>
      </c>
      <c r="H412" s="32"/>
      <c r="I412" s="98" t="str">
        <f>IFERROR(IF(Table15[[#This Row],[Pay Method]]="Salary",Table15[[#This Row],[Adjusted Cash Compensation ($100,000 Limit)]]/Weeks*52,IF(Table15[[#This Row],[Pay Method]]="Hourly",Table15[[#This Row],[Adjusted Cash Compensation ($100,000 Limit)]]/Weeks/Table15[[#This Row],[Average Hours
Paid/Week]],"")),"")</f>
        <v/>
      </c>
      <c r="J412" s="98"/>
      <c r="K412" s="34" t="str">
        <f>IFERROR(IF(Table15[[#This Row],[Salary/Wages
Covered Period]]&gt;=100000,"N/A",IF(OR(Table15[[#This Row],[Salary/Wages
Covered Period]]/Table15[[#This Row],[Salary/Wages
Most Recent Quarter]]&gt;=0.75,Table15[[#This Row],[Salary/Wages
Most Recent Quarter]]=0),"No","Yes")),"N/A")</f>
        <v>N/A</v>
      </c>
      <c r="L412" s="83"/>
      <c r="M412" s="106"/>
      <c r="N412" s="106"/>
      <c r="O412" s="34" t="str">
        <f>IF(AND(Table15[[#This Row],[Salary/Wages
Feb. 15, 2020]]&lt;&gt;"",Table15[[#This Row],[Salary/Wages
Feb. 15 - Apr. 26, 2020]]&lt;&gt;"",Table15[[#This Row],[Reduced More Than 25%?]]="Yes"),IF(Table15[[#This Row],[Salary/Wages
Feb. 15 - Apr. 26, 2020]]&gt;=Table15[[#This Row],[Salary/Wages
Feb. 15, 2020]],"No","Yes"),"")</f>
        <v/>
      </c>
      <c r="P412" s="108"/>
      <c r="Q412">
        <f>IF(AND(Table15[[#This Row],[Reduction Occurred 
2/15-4/26?]]&lt;&gt;"No",Table15[[#This Row],[Salary/Wages on Dec. 31, 2020 or End of Covered Period]]&gt;=Table15[[#This Row],[Salary/Wages
Feb. 15, 2020]]),0,ROUND(Table15[[#This Row],[Salary/Wages
Most Recent Quarter]]*0.75,2)-Table15[[#This Row],[Salary/Wages
Covered Period]])</f>
        <v>0</v>
      </c>
    </row>
    <row r="413" spans="1:17" x14ac:dyDescent="0.3">
      <c r="A413" s="60"/>
      <c r="B413" s="32"/>
      <c r="C413" s="87"/>
      <c r="D413" s="103">
        <f>IF(AND(NOT(ISBLANK(Table15[[#This Row],[Employee''s Name]])),NOT(ISBLANK(Table15[[#This Row],[Cash Compensation]]))),IF(CoveredPeriod="","See Question 2",MIN(Table15[[#This Row],[Cash Compensation]],MaxSalary)),0)</f>
        <v>0</v>
      </c>
      <c r="E413" s="31"/>
      <c r="F41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3" s="96" t="str">
        <f>IFERROR(IF(Reduction="Yes",0,IF(Table15[[#This Row],[Employee''s Name]]&lt;&gt;"",IF(Table15[[#This Row],[Reduced More Than 25%?]]="No",0,IF(Table15[[#This Row],[Pay Method]]="Hourly",Q413*Table15[[#This Row],[Avg Hours Worked / Week
Most Recent Quarter]]*Weeks,IF(Table15[[#This Row],[Pay Method]]="Salary",Q413*Weeks/52,"Please Select Pay Method"))),"")),"")</f>
        <v/>
      </c>
      <c r="H413" s="32"/>
      <c r="I413" s="98" t="str">
        <f>IFERROR(IF(Table15[[#This Row],[Pay Method]]="Salary",Table15[[#This Row],[Adjusted Cash Compensation ($100,000 Limit)]]/Weeks*52,IF(Table15[[#This Row],[Pay Method]]="Hourly",Table15[[#This Row],[Adjusted Cash Compensation ($100,000 Limit)]]/Weeks/Table15[[#This Row],[Average Hours
Paid/Week]],"")),"")</f>
        <v/>
      </c>
      <c r="J413" s="98"/>
      <c r="K413" s="34" t="str">
        <f>IFERROR(IF(Table15[[#This Row],[Salary/Wages
Covered Period]]&gt;=100000,"N/A",IF(OR(Table15[[#This Row],[Salary/Wages
Covered Period]]/Table15[[#This Row],[Salary/Wages
Most Recent Quarter]]&gt;=0.75,Table15[[#This Row],[Salary/Wages
Most Recent Quarter]]=0),"No","Yes")),"N/A")</f>
        <v>N/A</v>
      </c>
      <c r="L413" s="83"/>
      <c r="M413" s="106"/>
      <c r="N413" s="106"/>
      <c r="O413" s="34" t="str">
        <f>IF(AND(Table15[[#This Row],[Salary/Wages
Feb. 15, 2020]]&lt;&gt;"",Table15[[#This Row],[Salary/Wages
Feb. 15 - Apr. 26, 2020]]&lt;&gt;"",Table15[[#This Row],[Reduced More Than 25%?]]="Yes"),IF(Table15[[#This Row],[Salary/Wages
Feb. 15 - Apr. 26, 2020]]&gt;=Table15[[#This Row],[Salary/Wages
Feb. 15, 2020]],"No","Yes"),"")</f>
        <v/>
      </c>
      <c r="P413" s="108"/>
      <c r="Q413">
        <f>IF(AND(Table15[[#This Row],[Reduction Occurred 
2/15-4/26?]]&lt;&gt;"No",Table15[[#This Row],[Salary/Wages on Dec. 31, 2020 or End of Covered Period]]&gt;=Table15[[#This Row],[Salary/Wages
Feb. 15, 2020]]),0,ROUND(Table15[[#This Row],[Salary/Wages
Most Recent Quarter]]*0.75,2)-Table15[[#This Row],[Salary/Wages
Covered Period]])</f>
        <v>0</v>
      </c>
    </row>
    <row r="414" spans="1:17" x14ac:dyDescent="0.3">
      <c r="A414" s="60"/>
      <c r="B414" s="32"/>
      <c r="C414" s="87"/>
      <c r="D414" s="103">
        <f>IF(AND(NOT(ISBLANK(Table15[[#This Row],[Employee''s Name]])),NOT(ISBLANK(Table15[[#This Row],[Cash Compensation]]))),IF(CoveredPeriod="","See Question 2",MIN(Table15[[#This Row],[Cash Compensation]],MaxSalary)),0)</f>
        <v>0</v>
      </c>
      <c r="E414" s="31"/>
      <c r="F41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4" s="96" t="str">
        <f>IFERROR(IF(Reduction="Yes",0,IF(Table15[[#This Row],[Employee''s Name]]&lt;&gt;"",IF(Table15[[#This Row],[Reduced More Than 25%?]]="No",0,IF(Table15[[#This Row],[Pay Method]]="Hourly",Q414*Table15[[#This Row],[Avg Hours Worked / Week
Most Recent Quarter]]*Weeks,IF(Table15[[#This Row],[Pay Method]]="Salary",Q414*Weeks/52,"Please Select Pay Method"))),"")),"")</f>
        <v/>
      </c>
      <c r="H414" s="32"/>
      <c r="I414" s="98" t="str">
        <f>IFERROR(IF(Table15[[#This Row],[Pay Method]]="Salary",Table15[[#This Row],[Adjusted Cash Compensation ($100,000 Limit)]]/Weeks*52,IF(Table15[[#This Row],[Pay Method]]="Hourly",Table15[[#This Row],[Adjusted Cash Compensation ($100,000 Limit)]]/Weeks/Table15[[#This Row],[Average Hours
Paid/Week]],"")),"")</f>
        <v/>
      </c>
      <c r="J414" s="98"/>
      <c r="K414" s="34" t="str">
        <f>IFERROR(IF(Table15[[#This Row],[Salary/Wages
Covered Period]]&gt;=100000,"N/A",IF(OR(Table15[[#This Row],[Salary/Wages
Covered Period]]/Table15[[#This Row],[Salary/Wages
Most Recent Quarter]]&gt;=0.75,Table15[[#This Row],[Salary/Wages
Most Recent Quarter]]=0),"No","Yes")),"N/A")</f>
        <v>N/A</v>
      </c>
      <c r="L414" s="83"/>
      <c r="M414" s="106"/>
      <c r="N414" s="106"/>
      <c r="O414" s="34" t="str">
        <f>IF(AND(Table15[[#This Row],[Salary/Wages
Feb. 15, 2020]]&lt;&gt;"",Table15[[#This Row],[Salary/Wages
Feb. 15 - Apr. 26, 2020]]&lt;&gt;"",Table15[[#This Row],[Reduced More Than 25%?]]="Yes"),IF(Table15[[#This Row],[Salary/Wages
Feb. 15 - Apr. 26, 2020]]&gt;=Table15[[#This Row],[Salary/Wages
Feb. 15, 2020]],"No","Yes"),"")</f>
        <v/>
      </c>
      <c r="P414" s="108"/>
      <c r="Q414">
        <f>IF(AND(Table15[[#This Row],[Reduction Occurred 
2/15-4/26?]]&lt;&gt;"No",Table15[[#This Row],[Salary/Wages on Dec. 31, 2020 or End of Covered Period]]&gt;=Table15[[#This Row],[Salary/Wages
Feb. 15, 2020]]),0,ROUND(Table15[[#This Row],[Salary/Wages
Most Recent Quarter]]*0.75,2)-Table15[[#This Row],[Salary/Wages
Covered Period]])</f>
        <v>0</v>
      </c>
    </row>
    <row r="415" spans="1:17" x14ac:dyDescent="0.3">
      <c r="A415" s="60"/>
      <c r="B415" s="32"/>
      <c r="C415" s="87"/>
      <c r="D415" s="103">
        <f>IF(AND(NOT(ISBLANK(Table15[[#This Row],[Employee''s Name]])),NOT(ISBLANK(Table15[[#This Row],[Cash Compensation]]))),IF(CoveredPeriod="","See Question 2",MIN(Table15[[#This Row],[Cash Compensation]],MaxSalary)),0)</f>
        <v>0</v>
      </c>
      <c r="E415" s="31"/>
      <c r="F41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5" s="96" t="str">
        <f>IFERROR(IF(Reduction="Yes",0,IF(Table15[[#This Row],[Employee''s Name]]&lt;&gt;"",IF(Table15[[#This Row],[Reduced More Than 25%?]]="No",0,IF(Table15[[#This Row],[Pay Method]]="Hourly",Q415*Table15[[#This Row],[Avg Hours Worked / Week
Most Recent Quarter]]*Weeks,IF(Table15[[#This Row],[Pay Method]]="Salary",Q415*Weeks/52,"Please Select Pay Method"))),"")),"")</f>
        <v/>
      </c>
      <c r="H415" s="32"/>
      <c r="I415" s="98" t="str">
        <f>IFERROR(IF(Table15[[#This Row],[Pay Method]]="Salary",Table15[[#This Row],[Adjusted Cash Compensation ($100,000 Limit)]]/Weeks*52,IF(Table15[[#This Row],[Pay Method]]="Hourly",Table15[[#This Row],[Adjusted Cash Compensation ($100,000 Limit)]]/Weeks/Table15[[#This Row],[Average Hours
Paid/Week]],"")),"")</f>
        <v/>
      </c>
      <c r="J415" s="98"/>
      <c r="K415" s="34" t="str">
        <f>IFERROR(IF(Table15[[#This Row],[Salary/Wages
Covered Period]]&gt;=100000,"N/A",IF(OR(Table15[[#This Row],[Salary/Wages
Covered Period]]/Table15[[#This Row],[Salary/Wages
Most Recent Quarter]]&gt;=0.75,Table15[[#This Row],[Salary/Wages
Most Recent Quarter]]=0),"No","Yes")),"N/A")</f>
        <v>N/A</v>
      </c>
      <c r="L415" s="83"/>
      <c r="M415" s="106"/>
      <c r="N415" s="106"/>
      <c r="O415" s="34" t="str">
        <f>IF(AND(Table15[[#This Row],[Salary/Wages
Feb. 15, 2020]]&lt;&gt;"",Table15[[#This Row],[Salary/Wages
Feb. 15 - Apr. 26, 2020]]&lt;&gt;"",Table15[[#This Row],[Reduced More Than 25%?]]="Yes"),IF(Table15[[#This Row],[Salary/Wages
Feb. 15 - Apr. 26, 2020]]&gt;=Table15[[#This Row],[Salary/Wages
Feb. 15, 2020]],"No","Yes"),"")</f>
        <v/>
      </c>
      <c r="P415" s="108"/>
      <c r="Q415">
        <f>IF(AND(Table15[[#This Row],[Reduction Occurred 
2/15-4/26?]]&lt;&gt;"No",Table15[[#This Row],[Salary/Wages on Dec. 31, 2020 or End of Covered Period]]&gt;=Table15[[#This Row],[Salary/Wages
Feb. 15, 2020]]),0,ROUND(Table15[[#This Row],[Salary/Wages
Most Recent Quarter]]*0.75,2)-Table15[[#This Row],[Salary/Wages
Covered Period]])</f>
        <v>0</v>
      </c>
    </row>
    <row r="416" spans="1:17" x14ac:dyDescent="0.3">
      <c r="A416" s="60"/>
      <c r="B416" s="32"/>
      <c r="C416" s="87"/>
      <c r="D416" s="103">
        <f>IF(AND(NOT(ISBLANK(Table15[[#This Row],[Employee''s Name]])),NOT(ISBLANK(Table15[[#This Row],[Cash Compensation]]))),IF(CoveredPeriod="","See Question 2",MIN(Table15[[#This Row],[Cash Compensation]],MaxSalary)),0)</f>
        <v>0</v>
      </c>
      <c r="E416" s="31"/>
      <c r="F41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6" s="96" t="str">
        <f>IFERROR(IF(Reduction="Yes",0,IF(Table15[[#This Row],[Employee''s Name]]&lt;&gt;"",IF(Table15[[#This Row],[Reduced More Than 25%?]]="No",0,IF(Table15[[#This Row],[Pay Method]]="Hourly",Q416*Table15[[#This Row],[Avg Hours Worked / Week
Most Recent Quarter]]*Weeks,IF(Table15[[#This Row],[Pay Method]]="Salary",Q416*Weeks/52,"Please Select Pay Method"))),"")),"")</f>
        <v/>
      </c>
      <c r="H416" s="32"/>
      <c r="I416" s="98" t="str">
        <f>IFERROR(IF(Table15[[#This Row],[Pay Method]]="Salary",Table15[[#This Row],[Adjusted Cash Compensation ($100,000 Limit)]]/Weeks*52,IF(Table15[[#This Row],[Pay Method]]="Hourly",Table15[[#This Row],[Adjusted Cash Compensation ($100,000 Limit)]]/Weeks/Table15[[#This Row],[Average Hours
Paid/Week]],"")),"")</f>
        <v/>
      </c>
      <c r="J416" s="98"/>
      <c r="K416" s="34" t="str">
        <f>IFERROR(IF(Table15[[#This Row],[Salary/Wages
Covered Period]]&gt;=100000,"N/A",IF(OR(Table15[[#This Row],[Salary/Wages
Covered Period]]/Table15[[#This Row],[Salary/Wages
Most Recent Quarter]]&gt;=0.75,Table15[[#This Row],[Salary/Wages
Most Recent Quarter]]=0),"No","Yes")),"N/A")</f>
        <v>N/A</v>
      </c>
      <c r="L416" s="83"/>
      <c r="M416" s="106"/>
      <c r="N416" s="106"/>
      <c r="O416" s="34" t="str">
        <f>IF(AND(Table15[[#This Row],[Salary/Wages
Feb. 15, 2020]]&lt;&gt;"",Table15[[#This Row],[Salary/Wages
Feb. 15 - Apr. 26, 2020]]&lt;&gt;"",Table15[[#This Row],[Reduced More Than 25%?]]="Yes"),IF(Table15[[#This Row],[Salary/Wages
Feb. 15 - Apr. 26, 2020]]&gt;=Table15[[#This Row],[Salary/Wages
Feb. 15, 2020]],"No","Yes"),"")</f>
        <v/>
      </c>
      <c r="P416" s="108"/>
      <c r="Q416">
        <f>IF(AND(Table15[[#This Row],[Reduction Occurred 
2/15-4/26?]]&lt;&gt;"No",Table15[[#This Row],[Salary/Wages on Dec. 31, 2020 or End of Covered Period]]&gt;=Table15[[#This Row],[Salary/Wages
Feb. 15, 2020]]),0,ROUND(Table15[[#This Row],[Salary/Wages
Most Recent Quarter]]*0.75,2)-Table15[[#This Row],[Salary/Wages
Covered Period]])</f>
        <v>0</v>
      </c>
    </row>
    <row r="417" spans="1:17" x14ac:dyDescent="0.3">
      <c r="A417" s="60"/>
      <c r="B417" s="32"/>
      <c r="C417" s="87"/>
      <c r="D417" s="103">
        <f>IF(AND(NOT(ISBLANK(Table15[[#This Row],[Employee''s Name]])),NOT(ISBLANK(Table15[[#This Row],[Cash Compensation]]))),IF(CoveredPeriod="","See Question 2",MIN(Table15[[#This Row],[Cash Compensation]],MaxSalary)),0)</f>
        <v>0</v>
      </c>
      <c r="E417" s="31"/>
      <c r="F41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7" s="96" t="str">
        <f>IFERROR(IF(Reduction="Yes",0,IF(Table15[[#This Row],[Employee''s Name]]&lt;&gt;"",IF(Table15[[#This Row],[Reduced More Than 25%?]]="No",0,IF(Table15[[#This Row],[Pay Method]]="Hourly",Q417*Table15[[#This Row],[Avg Hours Worked / Week
Most Recent Quarter]]*Weeks,IF(Table15[[#This Row],[Pay Method]]="Salary",Q417*Weeks/52,"Please Select Pay Method"))),"")),"")</f>
        <v/>
      </c>
      <c r="H417" s="32"/>
      <c r="I417" s="98" t="str">
        <f>IFERROR(IF(Table15[[#This Row],[Pay Method]]="Salary",Table15[[#This Row],[Adjusted Cash Compensation ($100,000 Limit)]]/Weeks*52,IF(Table15[[#This Row],[Pay Method]]="Hourly",Table15[[#This Row],[Adjusted Cash Compensation ($100,000 Limit)]]/Weeks/Table15[[#This Row],[Average Hours
Paid/Week]],"")),"")</f>
        <v/>
      </c>
      <c r="J417" s="98"/>
      <c r="K417" s="34" t="str">
        <f>IFERROR(IF(Table15[[#This Row],[Salary/Wages
Covered Period]]&gt;=100000,"N/A",IF(OR(Table15[[#This Row],[Salary/Wages
Covered Period]]/Table15[[#This Row],[Salary/Wages
Most Recent Quarter]]&gt;=0.75,Table15[[#This Row],[Salary/Wages
Most Recent Quarter]]=0),"No","Yes")),"N/A")</f>
        <v>N/A</v>
      </c>
      <c r="L417" s="83"/>
      <c r="M417" s="106"/>
      <c r="N417" s="106"/>
      <c r="O417" s="34" t="str">
        <f>IF(AND(Table15[[#This Row],[Salary/Wages
Feb. 15, 2020]]&lt;&gt;"",Table15[[#This Row],[Salary/Wages
Feb. 15 - Apr. 26, 2020]]&lt;&gt;"",Table15[[#This Row],[Reduced More Than 25%?]]="Yes"),IF(Table15[[#This Row],[Salary/Wages
Feb. 15 - Apr. 26, 2020]]&gt;=Table15[[#This Row],[Salary/Wages
Feb. 15, 2020]],"No","Yes"),"")</f>
        <v/>
      </c>
      <c r="P417" s="108"/>
      <c r="Q417">
        <f>IF(AND(Table15[[#This Row],[Reduction Occurred 
2/15-4/26?]]&lt;&gt;"No",Table15[[#This Row],[Salary/Wages on Dec. 31, 2020 or End of Covered Period]]&gt;=Table15[[#This Row],[Salary/Wages
Feb. 15, 2020]]),0,ROUND(Table15[[#This Row],[Salary/Wages
Most Recent Quarter]]*0.75,2)-Table15[[#This Row],[Salary/Wages
Covered Period]])</f>
        <v>0</v>
      </c>
    </row>
    <row r="418" spans="1:17" x14ac:dyDescent="0.3">
      <c r="A418" s="60"/>
      <c r="B418" s="32"/>
      <c r="C418" s="87"/>
      <c r="D418" s="103">
        <f>IF(AND(NOT(ISBLANK(Table15[[#This Row],[Employee''s Name]])),NOT(ISBLANK(Table15[[#This Row],[Cash Compensation]]))),IF(CoveredPeriod="","See Question 2",MIN(Table15[[#This Row],[Cash Compensation]],MaxSalary)),0)</f>
        <v>0</v>
      </c>
      <c r="E418" s="31"/>
      <c r="F41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8" s="96" t="str">
        <f>IFERROR(IF(Reduction="Yes",0,IF(Table15[[#This Row],[Employee''s Name]]&lt;&gt;"",IF(Table15[[#This Row],[Reduced More Than 25%?]]="No",0,IF(Table15[[#This Row],[Pay Method]]="Hourly",Q418*Table15[[#This Row],[Avg Hours Worked / Week
Most Recent Quarter]]*Weeks,IF(Table15[[#This Row],[Pay Method]]="Salary",Q418*Weeks/52,"Please Select Pay Method"))),"")),"")</f>
        <v/>
      </c>
      <c r="H418" s="32"/>
      <c r="I418" s="98" t="str">
        <f>IFERROR(IF(Table15[[#This Row],[Pay Method]]="Salary",Table15[[#This Row],[Adjusted Cash Compensation ($100,000 Limit)]]/Weeks*52,IF(Table15[[#This Row],[Pay Method]]="Hourly",Table15[[#This Row],[Adjusted Cash Compensation ($100,000 Limit)]]/Weeks/Table15[[#This Row],[Average Hours
Paid/Week]],"")),"")</f>
        <v/>
      </c>
      <c r="J418" s="98"/>
      <c r="K418" s="34" t="str">
        <f>IFERROR(IF(Table15[[#This Row],[Salary/Wages
Covered Period]]&gt;=100000,"N/A",IF(OR(Table15[[#This Row],[Salary/Wages
Covered Period]]/Table15[[#This Row],[Salary/Wages
Most Recent Quarter]]&gt;=0.75,Table15[[#This Row],[Salary/Wages
Most Recent Quarter]]=0),"No","Yes")),"N/A")</f>
        <v>N/A</v>
      </c>
      <c r="L418" s="83"/>
      <c r="M418" s="106"/>
      <c r="N418" s="106"/>
      <c r="O418" s="34" t="str">
        <f>IF(AND(Table15[[#This Row],[Salary/Wages
Feb. 15, 2020]]&lt;&gt;"",Table15[[#This Row],[Salary/Wages
Feb. 15 - Apr. 26, 2020]]&lt;&gt;"",Table15[[#This Row],[Reduced More Than 25%?]]="Yes"),IF(Table15[[#This Row],[Salary/Wages
Feb. 15 - Apr. 26, 2020]]&gt;=Table15[[#This Row],[Salary/Wages
Feb. 15, 2020]],"No","Yes"),"")</f>
        <v/>
      </c>
      <c r="P418" s="108"/>
      <c r="Q418">
        <f>IF(AND(Table15[[#This Row],[Reduction Occurred 
2/15-4/26?]]&lt;&gt;"No",Table15[[#This Row],[Salary/Wages on Dec. 31, 2020 or End of Covered Period]]&gt;=Table15[[#This Row],[Salary/Wages
Feb. 15, 2020]]),0,ROUND(Table15[[#This Row],[Salary/Wages
Most Recent Quarter]]*0.75,2)-Table15[[#This Row],[Salary/Wages
Covered Period]])</f>
        <v>0</v>
      </c>
    </row>
    <row r="419" spans="1:17" x14ac:dyDescent="0.3">
      <c r="A419" s="60"/>
      <c r="B419" s="32"/>
      <c r="C419" s="87"/>
      <c r="D419" s="103">
        <f>IF(AND(NOT(ISBLANK(Table15[[#This Row],[Employee''s Name]])),NOT(ISBLANK(Table15[[#This Row],[Cash Compensation]]))),IF(CoveredPeriod="","See Question 2",MIN(Table15[[#This Row],[Cash Compensation]],MaxSalary)),0)</f>
        <v>0</v>
      </c>
      <c r="E419" s="31"/>
      <c r="F41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19" s="96" t="str">
        <f>IFERROR(IF(Reduction="Yes",0,IF(Table15[[#This Row],[Employee''s Name]]&lt;&gt;"",IF(Table15[[#This Row],[Reduced More Than 25%?]]="No",0,IF(Table15[[#This Row],[Pay Method]]="Hourly",Q419*Table15[[#This Row],[Avg Hours Worked / Week
Most Recent Quarter]]*Weeks,IF(Table15[[#This Row],[Pay Method]]="Salary",Q419*Weeks/52,"Please Select Pay Method"))),"")),"")</f>
        <v/>
      </c>
      <c r="H419" s="32"/>
      <c r="I419" s="98" t="str">
        <f>IFERROR(IF(Table15[[#This Row],[Pay Method]]="Salary",Table15[[#This Row],[Adjusted Cash Compensation ($100,000 Limit)]]/Weeks*52,IF(Table15[[#This Row],[Pay Method]]="Hourly",Table15[[#This Row],[Adjusted Cash Compensation ($100,000 Limit)]]/Weeks/Table15[[#This Row],[Average Hours
Paid/Week]],"")),"")</f>
        <v/>
      </c>
      <c r="J419" s="98"/>
      <c r="K419" s="34" t="str">
        <f>IFERROR(IF(Table15[[#This Row],[Salary/Wages
Covered Period]]&gt;=100000,"N/A",IF(OR(Table15[[#This Row],[Salary/Wages
Covered Period]]/Table15[[#This Row],[Salary/Wages
Most Recent Quarter]]&gt;=0.75,Table15[[#This Row],[Salary/Wages
Most Recent Quarter]]=0),"No","Yes")),"N/A")</f>
        <v>N/A</v>
      </c>
      <c r="L419" s="83"/>
      <c r="M419" s="106"/>
      <c r="N419" s="106"/>
      <c r="O419" s="34" t="str">
        <f>IF(AND(Table15[[#This Row],[Salary/Wages
Feb. 15, 2020]]&lt;&gt;"",Table15[[#This Row],[Salary/Wages
Feb. 15 - Apr. 26, 2020]]&lt;&gt;"",Table15[[#This Row],[Reduced More Than 25%?]]="Yes"),IF(Table15[[#This Row],[Salary/Wages
Feb. 15 - Apr. 26, 2020]]&gt;=Table15[[#This Row],[Salary/Wages
Feb. 15, 2020]],"No","Yes"),"")</f>
        <v/>
      </c>
      <c r="P419" s="108"/>
      <c r="Q419">
        <f>IF(AND(Table15[[#This Row],[Reduction Occurred 
2/15-4/26?]]&lt;&gt;"No",Table15[[#This Row],[Salary/Wages on Dec. 31, 2020 or End of Covered Period]]&gt;=Table15[[#This Row],[Salary/Wages
Feb. 15, 2020]]),0,ROUND(Table15[[#This Row],[Salary/Wages
Most Recent Quarter]]*0.75,2)-Table15[[#This Row],[Salary/Wages
Covered Period]])</f>
        <v>0</v>
      </c>
    </row>
    <row r="420" spans="1:17" x14ac:dyDescent="0.3">
      <c r="A420" s="60"/>
      <c r="B420" s="32"/>
      <c r="C420" s="87"/>
      <c r="D420" s="103">
        <f>IF(AND(NOT(ISBLANK(Table15[[#This Row],[Employee''s Name]])),NOT(ISBLANK(Table15[[#This Row],[Cash Compensation]]))),IF(CoveredPeriod="","See Question 2",MIN(Table15[[#This Row],[Cash Compensation]],MaxSalary)),0)</f>
        <v>0</v>
      </c>
      <c r="E420" s="31"/>
      <c r="F42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0" s="96" t="str">
        <f>IFERROR(IF(Reduction="Yes",0,IF(Table15[[#This Row],[Employee''s Name]]&lt;&gt;"",IF(Table15[[#This Row],[Reduced More Than 25%?]]="No",0,IF(Table15[[#This Row],[Pay Method]]="Hourly",Q420*Table15[[#This Row],[Avg Hours Worked / Week
Most Recent Quarter]]*Weeks,IF(Table15[[#This Row],[Pay Method]]="Salary",Q420*Weeks/52,"Please Select Pay Method"))),"")),"")</f>
        <v/>
      </c>
      <c r="H420" s="32"/>
      <c r="I420" s="98" t="str">
        <f>IFERROR(IF(Table15[[#This Row],[Pay Method]]="Salary",Table15[[#This Row],[Adjusted Cash Compensation ($100,000 Limit)]]/Weeks*52,IF(Table15[[#This Row],[Pay Method]]="Hourly",Table15[[#This Row],[Adjusted Cash Compensation ($100,000 Limit)]]/Weeks/Table15[[#This Row],[Average Hours
Paid/Week]],"")),"")</f>
        <v/>
      </c>
      <c r="J420" s="98"/>
      <c r="K420" s="34" t="str">
        <f>IFERROR(IF(Table15[[#This Row],[Salary/Wages
Covered Period]]&gt;=100000,"N/A",IF(OR(Table15[[#This Row],[Salary/Wages
Covered Period]]/Table15[[#This Row],[Salary/Wages
Most Recent Quarter]]&gt;=0.75,Table15[[#This Row],[Salary/Wages
Most Recent Quarter]]=0),"No","Yes")),"N/A")</f>
        <v>N/A</v>
      </c>
      <c r="L420" s="83"/>
      <c r="M420" s="106"/>
      <c r="N420" s="106"/>
      <c r="O420" s="34" t="str">
        <f>IF(AND(Table15[[#This Row],[Salary/Wages
Feb. 15, 2020]]&lt;&gt;"",Table15[[#This Row],[Salary/Wages
Feb. 15 - Apr. 26, 2020]]&lt;&gt;"",Table15[[#This Row],[Reduced More Than 25%?]]="Yes"),IF(Table15[[#This Row],[Salary/Wages
Feb. 15 - Apr. 26, 2020]]&gt;=Table15[[#This Row],[Salary/Wages
Feb. 15, 2020]],"No","Yes"),"")</f>
        <v/>
      </c>
      <c r="P420" s="108"/>
      <c r="Q420">
        <f>IF(AND(Table15[[#This Row],[Reduction Occurred 
2/15-4/26?]]&lt;&gt;"No",Table15[[#This Row],[Salary/Wages on Dec. 31, 2020 or End of Covered Period]]&gt;=Table15[[#This Row],[Salary/Wages
Feb. 15, 2020]]),0,ROUND(Table15[[#This Row],[Salary/Wages
Most Recent Quarter]]*0.75,2)-Table15[[#This Row],[Salary/Wages
Covered Period]])</f>
        <v>0</v>
      </c>
    </row>
    <row r="421" spans="1:17" x14ac:dyDescent="0.3">
      <c r="A421" s="60"/>
      <c r="B421" s="32"/>
      <c r="C421" s="87"/>
      <c r="D421" s="103">
        <f>IF(AND(NOT(ISBLANK(Table15[[#This Row],[Employee''s Name]])),NOT(ISBLANK(Table15[[#This Row],[Cash Compensation]]))),IF(CoveredPeriod="","See Question 2",MIN(Table15[[#This Row],[Cash Compensation]],MaxSalary)),0)</f>
        <v>0</v>
      </c>
      <c r="E421" s="31"/>
      <c r="F42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1" s="96" t="str">
        <f>IFERROR(IF(Reduction="Yes",0,IF(Table15[[#This Row],[Employee''s Name]]&lt;&gt;"",IF(Table15[[#This Row],[Reduced More Than 25%?]]="No",0,IF(Table15[[#This Row],[Pay Method]]="Hourly",Q421*Table15[[#This Row],[Avg Hours Worked / Week
Most Recent Quarter]]*Weeks,IF(Table15[[#This Row],[Pay Method]]="Salary",Q421*Weeks/52,"Please Select Pay Method"))),"")),"")</f>
        <v/>
      </c>
      <c r="H421" s="32"/>
      <c r="I421" s="98" t="str">
        <f>IFERROR(IF(Table15[[#This Row],[Pay Method]]="Salary",Table15[[#This Row],[Adjusted Cash Compensation ($100,000 Limit)]]/Weeks*52,IF(Table15[[#This Row],[Pay Method]]="Hourly",Table15[[#This Row],[Adjusted Cash Compensation ($100,000 Limit)]]/Weeks/Table15[[#This Row],[Average Hours
Paid/Week]],"")),"")</f>
        <v/>
      </c>
      <c r="J421" s="98"/>
      <c r="K421" s="34" t="str">
        <f>IFERROR(IF(Table15[[#This Row],[Salary/Wages
Covered Period]]&gt;=100000,"N/A",IF(OR(Table15[[#This Row],[Salary/Wages
Covered Period]]/Table15[[#This Row],[Salary/Wages
Most Recent Quarter]]&gt;=0.75,Table15[[#This Row],[Salary/Wages
Most Recent Quarter]]=0),"No","Yes")),"N/A")</f>
        <v>N/A</v>
      </c>
      <c r="L421" s="83"/>
      <c r="M421" s="106"/>
      <c r="N421" s="106"/>
      <c r="O421" s="34" t="str">
        <f>IF(AND(Table15[[#This Row],[Salary/Wages
Feb. 15, 2020]]&lt;&gt;"",Table15[[#This Row],[Salary/Wages
Feb. 15 - Apr. 26, 2020]]&lt;&gt;"",Table15[[#This Row],[Reduced More Than 25%?]]="Yes"),IF(Table15[[#This Row],[Salary/Wages
Feb. 15 - Apr. 26, 2020]]&gt;=Table15[[#This Row],[Salary/Wages
Feb. 15, 2020]],"No","Yes"),"")</f>
        <v/>
      </c>
      <c r="P421" s="108"/>
      <c r="Q421">
        <f>IF(AND(Table15[[#This Row],[Reduction Occurred 
2/15-4/26?]]&lt;&gt;"No",Table15[[#This Row],[Salary/Wages on Dec. 31, 2020 or End of Covered Period]]&gt;=Table15[[#This Row],[Salary/Wages
Feb. 15, 2020]]),0,ROUND(Table15[[#This Row],[Salary/Wages
Most Recent Quarter]]*0.75,2)-Table15[[#This Row],[Salary/Wages
Covered Period]])</f>
        <v>0</v>
      </c>
    </row>
    <row r="422" spans="1:17" x14ac:dyDescent="0.3">
      <c r="A422" s="60"/>
      <c r="B422" s="32"/>
      <c r="C422" s="87"/>
      <c r="D422" s="103">
        <f>IF(AND(NOT(ISBLANK(Table15[[#This Row],[Employee''s Name]])),NOT(ISBLANK(Table15[[#This Row],[Cash Compensation]]))),IF(CoveredPeriod="","See Question 2",MIN(Table15[[#This Row],[Cash Compensation]],MaxSalary)),0)</f>
        <v>0</v>
      </c>
      <c r="E422" s="31"/>
      <c r="F42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2" s="96" t="str">
        <f>IFERROR(IF(Reduction="Yes",0,IF(Table15[[#This Row],[Employee''s Name]]&lt;&gt;"",IF(Table15[[#This Row],[Reduced More Than 25%?]]="No",0,IF(Table15[[#This Row],[Pay Method]]="Hourly",Q422*Table15[[#This Row],[Avg Hours Worked / Week
Most Recent Quarter]]*Weeks,IF(Table15[[#This Row],[Pay Method]]="Salary",Q422*Weeks/52,"Please Select Pay Method"))),"")),"")</f>
        <v/>
      </c>
      <c r="H422" s="32"/>
      <c r="I422" s="98" t="str">
        <f>IFERROR(IF(Table15[[#This Row],[Pay Method]]="Salary",Table15[[#This Row],[Adjusted Cash Compensation ($100,000 Limit)]]/Weeks*52,IF(Table15[[#This Row],[Pay Method]]="Hourly",Table15[[#This Row],[Adjusted Cash Compensation ($100,000 Limit)]]/Weeks/Table15[[#This Row],[Average Hours
Paid/Week]],"")),"")</f>
        <v/>
      </c>
      <c r="J422" s="98"/>
      <c r="K422" s="34" t="str">
        <f>IFERROR(IF(Table15[[#This Row],[Salary/Wages
Covered Period]]&gt;=100000,"N/A",IF(OR(Table15[[#This Row],[Salary/Wages
Covered Period]]/Table15[[#This Row],[Salary/Wages
Most Recent Quarter]]&gt;=0.75,Table15[[#This Row],[Salary/Wages
Most Recent Quarter]]=0),"No","Yes")),"N/A")</f>
        <v>N/A</v>
      </c>
      <c r="L422" s="83"/>
      <c r="M422" s="106"/>
      <c r="N422" s="106"/>
      <c r="O422" s="34" t="str">
        <f>IF(AND(Table15[[#This Row],[Salary/Wages
Feb. 15, 2020]]&lt;&gt;"",Table15[[#This Row],[Salary/Wages
Feb. 15 - Apr. 26, 2020]]&lt;&gt;"",Table15[[#This Row],[Reduced More Than 25%?]]="Yes"),IF(Table15[[#This Row],[Salary/Wages
Feb. 15 - Apr. 26, 2020]]&gt;=Table15[[#This Row],[Salary/Wages
Feb. 15, 2020]],"No","Yes"),"")</f>
        <v/>
      </c>
      <c r="P422" s="108"/>
      <c r="Q422">
        <f>IF(AND(Table15[[#This Row],[Reduction Occurred 
2/15-4/26?]]&lt;&gt;"No",Table15[[#This Row],[Salary/Wages on Dec. 31, 2020 or End of Covered Period]]&gt;=Table15[[#This Row],[Salary/Wages
Feb. 15, 2020]]),0,ROUND(Table15[[#This Row],[Salary/Wages
Most Recent Quarter]]*0.75,2)-Table15[[#This Row],[Salary/Wages
Covered Period]])</f>
        <v>0</v>
      </c>
    </row>
    <row r="423" spans="1:17" x14ac:dyDescent="0.3">
      <c r="A423" s="60"/>
      <c r="B423" s="32"/>
      <c r="C423" s="87"/>
      <c r="D423" s="103">
        <f>IF(AND(NOT(ISBLANK(Table15[[#This Row],[Employee''s Name]])),NOT(ISBLANK(Table15[[#This Row],[Cash Compensation]]))),IF(CoveredPeriod="","See Question 2",MIN(Table15[[#This Row],[Cash Compensation]],MaxSalary)),0)</f>
        <v>0</v>
      </c>
      <c r="E423" s="31"/>
      <c r="F42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3" s="96" t="str">
        <f>IFERROR(IF(Reduction="Yes",0,IF(Table15[[#This Row],[Employee''s Name]]&lt;&gt;"",IF(Table15[[#This Row],[Reduced More Than 25%?]]="No",0,IF(Table15[[#This Row],[Pay Method]]="Hourly",Q423*Table15[[#This Row],[Avg Hours Worked / Week
Most Recent Quarter]]*Weeks,IF(Table15[[#This Row],[Pay Method]]="Salary",Q423*Weeks/52,"Please Select Pay Method"))),"")),"")</f>
        <v/>
      </c>
      <c r="H423" s="32"/>
      <c r="I423" s="98" t="str">
        <f>IFERROR(IF(Table15[[#This Row],[Pay Method]]="Salary",Table15[[#This Row],[Adjusted Cash Compensation ($100,000 Limit)]]/Weeks*52,IF(Table15[[#This Row],[Pay Method]]="Hourly",Table15[[#This Row],[Adjusted Cash Compensation ($100,000 Limit)]]/Weeks/Table15[[#This Row],[Average Hours
Paid/Week]],"")),"")</f>
        <v/>
      </c>
      <c r="J423" s="98"/>
      <c r="K423" s="34" t="str">
        <f>IFERROR(IF(Table15[[#This Row],[Salary/Wages
Covered Period]]&gt;=100000,"N/A",IF(OR(Table15[[#This Row],[Salary/Wages
Covered Period]]/Table15[[#This Row],[Salary/Wages
Most Recent Quarter]]&gt;=0.75,Table15[[#This Row],[Salary/Wages
Most Recent Quarter]]=0),"No","Yes")),"N/A")</f>
        <v>N/A</v>
      </c>
      <c r="L423" s="83"/>
      <c r="M423" s="106"/>
      <c r="N423" s="106"/>
      <c r="O423" s="34" t="str">
        <f>IF(AND(Table15[[#This Row],[Salary/Wages
Feb. 15, 2020]]&lt;&gt;"",Table15[[#This Row],[Salary/Wages
Feb. 15 - Apr. 26, 2020]]&lt;&gt;"",Table15[[#This Row],[Reduced More Than 25%?]]="Yes"),IF(Table15[[#This Row],[Salary/Wages
Feb. 15 - Apr. 26, 2020]]&gt;=Table15[[#This Row],[Salary/Wages
Feb. 15, 2020]],"No","Yes"),"")</f>
        <v/>
      </c>
      <c r="P423" s="108"/>
      <c r="Q423">
        <f>IF(AND(Table15[[#This Row],[Reduction Occurred 
2/15-4/26?]]&lt;&gt;"No",Table15[[#This Row],[Salary/Wages on Dec. 31, 2020 or End of Covered Period]]&gt;=Table15[[#This Row],[Salary/Wages
Feb. 15, 2020]]),0,ROUND(Table15[[#This Row],[Salary/Wages
Most Recent Quarter]]*0.75,2)-Table15[[#This Row],[Salary/Wages
Covered Period]])</f>
        <v>0</v>
      </c>
    </row>
    <row r="424" spans="1:17" x14ac:dyDescent="0.3">
      <c r="A424" s="60"/>
      <c r="B424" s="32"/>
      <c r="C424" s="87"/>
      <c r="D424" s="103">
        <f>IF(AND(NOT(ISBLANK(Table15[[#This Row],[Employee''s Name]])),NOT(ISBLANK(Table15[[#This Row],[Cash Compensation]]))),IF(CoveredPeriod="","See Question 2",MIN(Table15[[#This Row],[Cash Compensation]],MaxSalary)),0)</f>
        <v>0</v>
      </c>
      <c r="E424" s="31"/>
      <c r="F42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4" s="96" t="str">
        <f>IFERROR(IF(Reduction="Yes",0,IF(Table15[[#This Row],[Employee''s Name]]&lt;&gt;"",IF(Table15[[#This Row],[Reduced More Than 25%?]]="No",0,IF(Table15[[#This Row],[Pay Method]]="Hourly",Q424*Table15[[#This Row],[Avg Hours Worked / Week
Most Recent Quarter]]*Weeks,IF(Table15[[#This Row],[Pay Method]]="Salary",Q424*Weeks/52,"Please Select Pay Method"))),"")),"")</f>
        <v/>
      </c>
      <c r="H424" s="32"/>
      <c r="I424" s="98" t="str">
        <f>IFERROR(IF(Table15[[#This Row],[Pay Method]]="Salary",Table15[[#This Row],[Adjusted Cash Compensation ($100,000 Limit)]]/Weeks*52,IF(Table15[[#This Row],[Pay Method]]="Hourly",Table15[[#This Row],[Adjusted Cash Compensation ($100,000 Limit)]]/Weeks/Table15[[#This Row],[Average Hours
Paid/Week]],"")),"")</f>
        <v/>
      </c>
      <c r="J424" s="98"/>
      <c r="K424" s="34" t="str">
        <f>IFERROR(IF(Table15[[#This Row],[Salary/Wages
Covered Period]]&gt;=100000,"N/A",IF(OR(Table15[[#This Row],[Salary/Wages
Covered Period]]/Table15[[#This Row],[Salary/Wages
Most Recent Quarter]]&gt;=0.75,Table15[[#This Row],[Salary/Wages
Most Recent Quarter]]=0),"No","Yes")),"N/A")</f>
        <v>N/A</v>
      </c>
      <c r="L424" s="83"/>
      <c r="M424" s="106"/>
      <c r="N424" s="106"/>
      <c r="O424" s="34" t="str">
        <f>IF(AND(Table15[[#This Row],[Salary/Wages
Feb. 15, 2020]]&lt;&gt;"",Table15[[#This Row],[Salary/Wages
Feb. 15 - Apr. 26, 2020]]&lt;&gt;"",Table15[[#This Row],[Reduced More Than 25%?]]="Yes"),IF(Table15[[#This Row],[Salary/Wages
Feb. 15 - Apr. 26, 2020]]&gt;=Table15[[#This Row],[Salary/Wages
Feb. 15, 2020]],"No","Yes"),"")</f>
        <v/>
      </c>
      <c r="P424" s="108"/>
      <c r="Q424">
        <f>IF(AND(Table15[[#This Row],[Reduction Occurred 
2/15-4/26?]]&lt;&gt;"No",Table15[[#This Row],[Salary/Wages on Dec. 31, 2020 or End of Covered Period]]&gt;=Table15[[#This Row],[Salary/Wages
Feb. 15, 2020]]),0,ROUND(Table15[[#This Row],[Salary/Wages
Most Recent Quarter]]*0.75,2)-Table15[[#This Row],[Salary/Wages
Covered Period]])</f>
        <v>0</v>
      </c>
    </row>
    <row r="425" spans="1:17" x14ac:dyDescent="0.3">
      <c r="A425" s="60"/>
      <c r="B425" s="32"/>
      <c r="C425" s="87"/>
      <c r="D425" s="103">
        <f>IF(AND(NOT(ISBLANK(Table15[[#This Row],[Employee''s Name]])),NOT(ISBLANK(Table15[[#This Row],[Cash Compensation]]))),IF(CoveredPeriod="","See Question 2",MIN(Table15[[#This Row],[Cash Compensation]],MaxSalary)),0)</f>
        <v>0</v>
      </c>
      <c r="E425" s="31"/>
      <c r="F42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5" s="96" t="str">
        <f>IFERROR(IF(Reduction="Yes",0,IF(Table15[[#This Row],[Employee''s Name]]&lt;&gt;"",IF(Table15[[#This Row],[Reduced More Than 25%?]]="No",0,IF(Table15[[#This Row],[Pay Method]]="Hourly",Q425*Table15[[#This Row],[Avg Hours Worked / Week
Most Recent Quarter]]*Weeks,IF(Table15[[#This Row],[Pay Method]]="Salary",Q425*Weeks/52,"Please Select Pay Method"))),"")),"")</f>
        <v/>
      </c>
      <c r="H425" s="32"/>
      <c r="I425" s="98" t="str">
        <f>IFERROR(IF(Table15[[#This Row],[Pay Method]]="Salary",Table15[[#This Row],[Adjusted Cash Compensation ($100,000 Limit)]]/Weeks*52,IF(Table15[[#This Row],[Pay Method]]="Hourly",Table15[[#This Row],[Adjusted Cash Compensation ($100,000 Limit)]]/Weeks/Table15[[#This Row],[Average Hours
Paid/Week]],"")),"")</f>
        <v/>
      </c>
      <c r="J425" s="98"/>
      <c r="K425" s="34" t="str">
        <f>IFERROR(IF(Table15[[#This Row],[Salary/Wages
Covered Period]]&gt;=100000,"N/A",IF(OR(Table15[[#This Row],[Salary/Wages
Covered Period]]/Table15[[#This Row],[Salary/Wages
Most Recent Quarter]]&gt;=0.75,Table15[[#This Row],[Salary/Wages
Most Recent Quarter]]=0),"No","Yes")),"N/A")</f>
        <v>N/A</v>
      </c>
      <c r="L425" s="83"/>
      <c r="M425" s="106"/>
      <c r="N425" s="106"/>
      <c r="O425" s="34" t="str">
        <f>IF(AND(Table15[[#This Row],[Salary/Wages
Feb. 15, 2020]]&lt;&gt;"",Table15[[#This Row],[Salary/Wages
Feb. 15 - Apr. 26, 2020]]&lt;&gt;"",Table15[[#This Row],[Reduced More Than 25%?]]="Yes"),IF(Table15[[#This Row],[Salary/Wages
Feb. 15 - Apr. 26, 2020]]&gt;=Table15[[#This Row],[Salary/Wages
Feb. 15, 2020]],"No","Yes"),"")</f>
        <v/>
      </c>
      <c r="P425" s="108"/>
      <c r="Q425">
        <f>IF(AND(Table15[[#This Row],[Reduction Occurred 
2/15-4/26?]]&lt;&gt;"No",Table15[[#This Row],[Salary/Wages on Dec. 31, 2020 or End of Covered Period]]&gt;=Table15[[#This Row],[Salary/Wages
Feb. 15, 2020]]),0,ROUND(Table15[[#This Row],[Salary/Wages
Most Recent Quarter]]*0.75,2)-Table15[[#This Row],[Salary/Wages
Covered Period]])</f>
        <v>0</v>
      </c>
    </row>
    <row r="426" spans="1:17" x14ac:dyDescent="0.3">
      <c r="A426" s="60"/>
      <c r="B426" s="32"/>
      <c r="C426" s="87"/>
      <c r="D426" s="103">
        <f>IF(AND(NOT(ISBLANK(Table15[[#This Row],[Employee''s Name]])),NOT(ISBLANK(Table15[[#This Row],[Cash Compensation]]))),IF(CoveredPeriod="","See Question 2",MIN(Table15[[#This Row],[Cash Compensation]],MaxSalary)),0)</f>
        <v>0</v>
      </c>
      <c r="E426" s="31"/>
      <c r="F42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6" s="96" t="str">
        <f>IFERROR(IF(Reduction="Yes",0,IF(Table15[[#This Row],[Employee''s Name]]&lt;&gt;"",IF(Table15[[#This Row],[Reduced More Than 25%?]]="No",0,IF(Table15[[#This Row],[Pay Method]]="Hourly",Q426*Table15[[#This Row],[Avg Hours Worked / Week
Most Recent Quarter]]*Weeks,IF(Table15[[#This Row],[Pay Method]]="Salary",Q426*Weeks/52,"Please Select Pay Method"))),"")),"")</f>
        <v/>
      </c>
      <c r="H426" s="32"/>
      <c r="I426" s="98" t="str">
        <f>IFERROR(IF(Table15[[#This Row],[Pay Method]]="Salary",Table15[[#This Row],[Adjusted Cash Compensation ($100,000 Limit)]]/Weeks*52,IF(Table15[[#This Row],[Pay Method]]="Hourly",Table15[[#This Row],[Adjusted Cash Compensation ($100,000 Limit)]]/Weeks/Table15[[#This Row],[Average Hours
Paid/Week]],"")),"")</f>
        <v/>
      </c>
      <c r="J426" s="98"/>
      <c r="K426" s="34" t="str">
        <f>IFERROR(IF(Table15[[#This Row],[Salary/Wages
Covered Period]]&gt;=100000,"N/A",IF(OR(Table15[[#This Row],[Salary/Wages
Covered Period]]/Table15[[#This Row],[Salary/Wages
Most Recent Quarter]]&gt;=0.75,Table15[[#This Row],[Salary/Wages
Most Recent Quarter]]=0),"No","Yes")),"N/A")</f>
        <v>N/A</v>
      </c>
      <c r="L426" s="83"/>
      <c r="M426" s="106"/>
      <c r="N426" s="106"/>
      <c r="O426" s="34" t="str">
        <f>IF(AND(Table15[[#This Row],[Salary/Wages
Feb. 15, 2020]]&lt;&gt;"",Table15[[#This Row],[Salary/Wages
Feb. 15 - Apr. 26, 2020]]&lt;&gt;"",Table15[[#This Row],[Reduced More Than 25%?]]="Yes"),IF(Table15[[#This Row],[Salary/Wages
Feb. 15 - Apr. 26, 2020]]&gt;=Table15[[#This Row],[Salary/Wages
Feb. 15, 2020]],"No","Yes"),"")</f>
        <v/>
      </c>
      <c r="P426" s="108"/>
      <c r="Q426">
        <f>IF(AND(Table15[[#This Row],[Reduction Occurred 
2/15-4/26?]]&lt;&gt;"No",Table15[[#This Row],[Salary/Wages on Dec. 31, 2020 or End of Covered Period]]&gt;=Table15[[#This Row],[Salary/Wages
Feb. 15, 2020]]),0,ROUND(Table15[[#This Row],[Salary/Wages
Most Recent Quarter]]*0.75,2)-Table15[[#This Row],[Salary/Wages
Covered Period]])</f>
        <v>0</v>
      </c>
    </row>
    <row r="427" spans="1:17" x14ac:dyDescent="0.3">
      <c r="A427" s="60"/>
      <c r="B427" s="32"/>
      <c r="C427" s="87"/>
      <c r="D427" s="103">
        <f>IF(AND(NOT(ISBLANK(Table15[[#This Row],[Employee''s Name]])),NOT(ISBLANK(Table15[[#This Row],[Cash Compensation]]))),IF(CoveredPeriod="","See Question 2",MIN(Table15[[#This Row],[Cash Compensation]],MaxSalary)),0)</f>
        <v>0</v>
      </c>
      <c r="E427" s="31"/>
      <c r="F42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7" s="96" t="str">
        <f>IFERROR(IF(Reduction="Yes",0,IF(Table15[[#This Row],[Employee''s Name]]&lt;&gt;"",IF(Table15[[#This Row],[Reduced More Than 25%?]]="No",0,IF(Table15[[#This Row],[Pay Method]]="Hourly",Q427*Table15[[#This Row],[Avg Hours Worked / Week
Most Recent Quarter]]*Weeks,IF(Table15[[#This Row],[Pay Method]]="Salary",Q427*Weeks/52,"Please Select Pay Method"))),"")),"")</f>
        <v/>
      </c>
      <c r="H427" s="32"/>
      <c r="I427" s="98" t="str">
        <f>IFERROR(IF(Table15[[#This Row],[Pay Method]]="Salary",Table15[[#This Row],[Adjusted Cash Compensation ($100,000 Limit)]]/Weeks*52,IF(Table15[[#This Row],[Pay Method]]="Hourly",Table15[[#This Row],[Adjusted Cash Compensation ($100,000 Limit)]]/Weeks/Table15[[#This Row],[Average Hours
Paid/Week]],"")),"")</f>
        <v/>
      </c>
      <c r="J427" s="98"/>
      <c r="K427" s="34" t="str">
        <f>IFERROR(IF(Table15[[#This Row],[Salary/Wages
Covered Period]]&gt;=100000,"N/A",IF(OR(Table15[[#This Row],[Salary/Wages
Covered Period]]/Table15[[#This Row],[Salary/Wages
Most Recent Quarter]]&gt;=0.75,Table15[[#This Row],[Salary/Wages
Most Recent Quarter]]=0),"No","Yes")),"N/A")</f>
        <v>N/A</v>
      </c>
      <c r="L427" s="83"/>
      <c r="M427" s="106"/>
      <c r="N427" s="106"/>
      <c r="O427" s="34" t="str">
        <f>IF(AND(Table15[[#This Row],[Salary/Wages
Feb. 15, 2020]]&lt;&gt;"",Table15[[#This Row],[Salary/Wages
Feb. 15 - Apr. 26, 2020]]&lt;&gt;"",Table15[[#This Row],[Reduced More Than 25%?]]="Yes"),IF(Table15[[#This Row],[Salary/Wages
Feb. 15 - Apr. 26, 2020]]&gt;=Table15[[#This Row],[Salary/Wages
Feb. 15, 2020]],"No","Yes"),"")</f>
        <v/>
      </c>
      <c r="P427" s="108"/>
      <c r="Q427">
        <f>IF(AND(Table15[[#This Row],[Reduction Occurred 
2/15-4/26?]]&lt;&gt;"No",Table15[[#This Row],[Salary/Wages on Dec. 31, 2020 or End of Covered Period]]&gt;=Table15[[#This Row],[Salary/Wages
Feb. 15, 2020]]),0,ROUND(Table15[[#This Row],[Salary/Wages
Most Recent Quarter]]*0.75,2)-Table15[[#This Row],[Salary/Wages
Covered Period]])</f>
        <v>0</v>
      </c>
    </row>
    <row r="428" spans="1:17" x14ac:dyDescent="0.3">
      <c r="A428" s="60"/>
      <c r="B428" s="32"/>
      <c r="C428" s="87"/>
      <c r="D428" s="103">
        <f>IF(AND(NOT(ISBLANK(Table15[[#This Row],[Employee''s Name]])),NOT(ISBLANK(Table15[[#This Row],[Cash Compensation]]))),IF(CoveredPeriod="","See Question 2",MIN(Table15[[#This Row],[Cash Compensation]],MaxSalary)),0)</f>
        <v>0</v>
      </c>
      <c r="E428" s="31"/>
      <c r="F42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8" s="96" t="str">
        <f>IFERROR(IF(Reduction="Yes",0,IF(Table15[[#This Row],[Employee''s Name]]&lt;&gt;"",IF(Table15[[#This Row],[Reduced More Than 25%?]]="No",0,IF(Table15[[#This Row],[Pay Method]]="Hourly",Q428*Table15[[#This Row],[Avg Hours Worked / Week
Most Recent Quarter]]*Weeks,IF(Table15[[#This Row],[Pay Method]]="Salary",Q428*Weeks/52,"Please Select Pay Method"))),"")),"")</f>
        <v/>
      </c>
      <c r="H428" s="32"/>
      <c r="I428" s="98" t="str">
        <f>IFERROR(IF(Table15[[#This Row],[Pay Method]]="Salary",Table15[[#This Row],[Adjusted Cash Compensation ($100,000 Limit)]]/Weeks*52,IF(Table15[[#This Row],[Pay Method]]="Hourly",Table15[[#This Row],[Adjusted Cash Compensation ($100,000 Limit)]]/Weeks/Table15[[#This Row],[Average Hours
Paid/Week]],"")),"")</f>
        <v/>
      </c>
      <c r="J428" s="98"/>
      <c r="K428" s="34" t="str">
        <f>IFERROR(IF(Table15[[#This Row],[Salary/Wages
Covered Period]]&gt;=100000,"N/A",IF(OR(Table15[[#This Row],[Salary/Wages
Covered Period]]/Table15[[#This Row],[Salary/Wages
Most Recent Quarter]]&gt;=0.75,Table15[[#This Row],[Salary/Wages
Most Recent Quarter]]=0),"No","Yes")),"N/A")</f>
        <v>N/A</v>
      </c>
      <c r="L428" s="83"/>
      <c r="M428" s="106"/>
      <c r="N428" s="106"/>
      <c r="O428" s="34" t="str">
        <f>IF(AND(Table15[[#This Row],[Salary/Wages
Feb. 15, 2020]]&lt;&gt;"",Table15[[#This Row],[Salary/Wages
Feb. 15 - Apr. 26, 2020]]&lt;&gt;"",Table15[[#This Row],[Reduced More Than 25%?]]="Yes"),IF(Table15[[#This Row],[Salary/Wages
Feb. 15 - Apr. 26, 2020]]&gt;=Table15[[#This Row],[Salary/Wages
Feb. 15, 2020]],"No","Yes"),"")</f>
        <v/>
      </c>
      <c r="P428" s="108"/>
      <c r="Q428">
        <f>IF(AND(Table15[[#This Row],[Reduction Occurred 
2/15-4/26?]]&lt;&gt;"No",Table15[[#This Row],[Salary/Wages on Dec. 31, 2020 or End of Covered Period]]&gt;=Table15[[#This Row],[Salary/Wages
Feb. 15, 2020]]),0,ROUND(Table15[[#This Row],[Salary/Wages
Most Recent Quarter]]*0.75,2)-Table15[[#This Row],[Salary/Wages
Covered Period]])</f>
        <v>0</v>
      </c>
    </row>
    <row r="429" spans="1:17" x14ac:dyDescent="0.3">
      <c r="A429" s="60"/>
      <c r="B429" s="32"/>
      <c r="C429" s="87"/>
      <c r="D429" s="103">
        <f>IF(AND(NOT(ISBLANK(Table15[[#This Row],[Employee''s Name]])),NOT(ISBLANK(Table15[[#This Row],[Cash Compensation]]))),IF(CoveredPeriod="","See Question 2",MIN(Table15[[#This Row],[Cash Compensation]],MaxSalary)),0)</f>
        <v>0</v>
      </c>
      <c r="E429" s="31"/>
      <c r="F42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29" s="96" t="str">
        <f>IFERROR(IF(Reduction="Yes",0,IF(Table15[[#This Row],[Employee''s Name]]&lt;&gt;"",IF(Table15[[#This Row],[Reduced More Than 25%?]]="No",0,IF(Table15[[#This Row],[Pay Method]]="Hourly",Q429*Table15[[#This Row],[Avg Hours Worked / Week
Most Recent Quarter]]*Weeks,IF(Table15[[#This Row],[Pay Method]]="Salary",Q429*Weeks/52,"Please Select Pay Method"))),"")),"")</f>
        <v/>
      </c>
      <c r="H429" s="32"/>
      <c r="I429" s="98" t="str">
        <f>IFERROR(IF(Table15[[#This Row],[Pay Method]]="Salary",Table15[[#This Row],[Adjusted Cash Compensation ($100,000 Limit)]]/Weeks*52,IF(Table15[[#This Row],[Pay Method]]="Hourly",Table15[[#This Row],[Adjusted Cash Compensation ($100,000 Limit)]]/Weeks/Table15[[#This Row],[Average Hours
Paid/Week]],"")),"")</f>
        <v/>
      </c>
      <c r="J429" s="98"/>
      <c r="K429" s="34" t="str">
        <f>IFERROR(IF(Table15[[#This Row],[Salary/Wages
Covered Period]]&gt;=100000,"N/A",IF(OR(Table15[[#This Row],[Salary/Wages
Covered Period]]/Table15[[#This Row],[Salary/Wages
Most Recent Quarter]]&gt;=0.75,Table15[[#This Row],[Salary/Wages
Most Recent Quarter]]=0),"No","Yes")),"N/A")</f>
        <v>N/A</v>
      </c>
      <c r="L429" s="83"/>
      <c r="M429" s="106"/>
      <c r="N429" s="106"/>
      <c r="O429" s="34" t="str">
        <f>IF(AND(Table15[[#This Row],[Salary/Wages
Feb. 15, 2020]]&lt;&gt;"",Table15[[#This Row],[Salary/Wages
Feb. 15 - Apr. 26, 2020]]&lt;&gt;"",Table15[[#This Row],[Reduced More Than 25%?]]="Yes"),IF(Table15[[#This Row],[Salary/Wages
Feb. 15 - Apr. 26, 2020]]&gt;=Table15[[#This Row],[Salary/Wages
Feb. 15, 2020]],"No","Yes"),"")</f>
        <v/>
      </c>
      <c r="P429" s="108"/>
      <c r="Q429">
        <f>IF(AND(Table15[[#This Row],[Reduction Occurred 
2/15-4/26?]]&lt;&gt;"No",Table15[[#This Row],[Salary/Wages on Dec. 31, 2020 or End of Covered Period]]&gt;=Table15[[#This Row],[Salary/Wages
Feb. 15, 2020]]),0,ROUND(Table15[[#This Row],[Salary/Wages
Most Recent Quarter]]*0.75,2)-Table15[[#This Row],[Salary/Wages
Covered Period]])</f>
        <v>0</v>
      </c>
    </row>
    <row r="430" spans="1:17" x14ac:dyDescent="0.3">
      <c r="A430" s="60"/>
      <c r="B430" s="32"/>
      <c r="C430" s="87"/>
      <c r="D430" s="103">
        <f>IF(AND(NOT(ISBLANK(Table15[[#This Row],[Employee''s Name]])),NOT(ISBLANK(Table15[[#This Row],[Cash Compensation]]))),IF(CoveredPeriod="","See Question 2",MIN(Table15[[#This Row],[Cash Compensation]],MaxSalary)),0)</f>
        <v>0</v>
      </c>
      <c r="E430" s="31"/>
      <c r="F43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0" s="96" t="str">
        <f>IFERROR(IF(Reduction="Yes",0,IF(Table15[[#This Row],[Employee''s Name]]&lt;&gt;"",IF(Table15[[#This Row],[Reduced More Than 25%?]]="No",0,IF(Table15[[#This Row],[Pay Method]]="Hourly",Q430*Table15[[#This Row],[Avg Hours Worked / Week
Most Recent Quarter]]*Weeks,IF(Table15[[#This Row],[Pay Method]]="Salary",Q430*Weeks/52,"Please Select Pay Method"))),"")),"")</f>
        <v/>
      </c>
      <c r="H430" s="32"/>
      <c r="I430" s="98" t="str">
        <f>IFERROR(IF(Table15[[#This Row],[Pay Method]]="Salary",Table15[[#This Row],[Adjusted Cash Compensation ($100,000 Limit)]]/Weeks*52,IF(Table15[[#This Row],[Pay Method]]="Hourly",Table15[[#This Row],[Adjusted Cash Compensation ($100,000 Limit)]]/Weeks/Table15[[#This Row],[Average Hours
Paid/Week]],"")),"")</f>
        <v/>
      </c>
      <c r="J430" s="98"/>
      <c r="K430" s="34" t="str">
        <f>IFERROR(IF(Table15[[#This Row],[Salary/Wages
Covered Period]]&gt;=100000,"N/A",IF(OR(Table15[[#This Row],[Salary/Wages
Covered Period]]/Table15[[#This Row],[Salary/Wages
Most Recent Quarter]]&gt;=0.75,Table15[[#This Row],[Salary/Wages
Most Recent Quarter]]=0),"No","Yes")),"N/A")</f>
        <v>N/A</v>
      </c>
      <c r="L430" s="83"/>
      <c r="M430" s="106"/>
      <c r="N430" s="106"/>
      <c r="O430" s="34" t="str">
        <f>IF(AND(Table15[[#This Row],[Salary/Wages
Feb. 15, 2020]]&lt;&gt;"",Table15[[#This Row],[Salary/Wages
Feb. 15 - Apr. 26, 2020]]&lt;&gt;"",Table15[[#This Row],[Reduced More Than 25%?]]="Yes"),IF(Table15[[#This Row],[Salary/Wages
Feb. 15 - Apr. 26, 2020]]&gt;=Table15[[#This Row],[Salary/Wages
Feb. 15, 2020]],"No","Yes"),"")</f>
        <v/>
      </c>
      <c r="P430" s="108"/>
      <c r="Q430">
        <f>IF(AND(Table15[[#This Row],[Reduction Occurred 
2/15-4/26?]]&lt;&gt;"No",Table15[[#This Row],[Salary/Wages on Dec. 31, 2020 or End of Covered Period]]&gt;=Table15[[#This Row],[Salary/Wages
Feb. 15, 2020]]),0,ROUND(Table15[[#This Row],[Salary/Wages
Most Recent Quarter]]*0.75,2)-Table15[[#This Row],[Salary/Wages
Covered Period]])</f>
        <v>0</v>
      </c>
    </row>
    <row r="431" spans="1:17" x14ac:dyDescent="0.3">
      <c r="A431" s="60"/>
      <c r="B431" s="32"/>
      <c r="C431" s="87"/>
      <c r="D431" s="103">
        <f>IF(AND(NOT(ISBLANK(Table15[[#This Row],[Employee''s Name]])),NOT(ISBLANK(Table15[[#This Row],[Cash Compensation]]))),IF(CoveredPeriod="","See Question 2",MIN(Table15[[#This Row],[Cash Compensation]],MaxSalary)),0)</f>
        <v>0</v>
      </c>
      <c r="E431" s="31"/>
      <c r="F43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1" s="96" t="str">
        <f>IFERROR(IF(Reduction="Yes",0,IF(Table15[[#This Row],[Employee''s Name]]&lt;&gt;"",IF(Table15[[#This Row],[Reduced More Than 25%?]]="No",0,IF(Table15[[#This Row],[Pay Method]]="Hourly",Q431*Table15[[#This Row],[Avg Hours Worked / Week
Most Recent Quarter]]*Weeks,IF(Table15[[#This Row],[Pay Method]]="Salary",Q431*Weeks/52,"Please Select Pay Method"))),"")),"")</f>
        <v/>
      </c>
      <c r="H431" s="32"/>
      <c r="I431" s="98" t="str">
        <f>IFERROR(IF(Table15[[#This Row],[Pay Method]]="Salary",Table15[[#This Row],[Adjusted Cash Compensation ($100,000 Limit)]]/Weeks*52,IF(Table15[[#This Row],[Pay Method]]="Hourly",Table15[[#This Row],[Adjusted Cash Compensation ($100,000 Limit)]]/Weeks/Table15[[#This Row],[Average Hours
Paid/Week]],"")),"")</f>
        <v/>
      </c>
      <c r="J431" s="98"/>
      <c r="K431" s="34" t="str">
        <f>IFERROR(IF(Table15[[#This Row],[Salary/Wages
Covered Period]]&gt;=100000,"N/A",IF(OR(Table15[[#This Row],[Salary/Wages
Covered Period]]/Table15[[#This Row],[Salary/Wages
Most Recent Quarter]]&gt;=0.75,Table15[[#This Row],[Salary/Wages
Most Recent Quarter]]=0),"No","Yes")),"N/A")</f>
        <v>N/A</v>
      </c>
      <c r="L431" s="83"/>
      <c r="M431" s="106"/>
      <c r="N431" s="106"/>
      <c r="O431" s="34" t="str">
        <f>IF(AND(Table15[[#This Row],[Salary/Wages
Feb. 15, 2020]]&lt;&gt;"",Table15[[#This Row],[Salary/Wages
Feb. 15 - Apr. 26, 2020]]&lt;&gt;"",Table15[[#This Row],[Reduced More Than 25%?]]="Yes"),IF(Table15[[#This Row],[Salary/Wages
Feb. 15 - Apr. 26, 2020]]&gt;=Table15[[#This Row],[Salary/Wages
Feb. 15, 2020]],"No","Yes"),"")</f>
        <v/>
      </c>
      <c r="P431" s="108"/>
      <c r="Q431">
        <f>IF(AND(Table15[[#This Row],[Reduction Occurred 
2/15-4/26?]]&lt;&gt;"No",Table15[[#This Row],[Salary/Wages on Dec. 31, 2020 or End of Covered Period]]&gt;=Table15[[#This Row],[Salary/Wages
Feb. 15, 2020]]),0,ROUND(Table15[[#This Row],[Salary/Wages
Most Recent Quarter]]*0.75,2)-Table15[[#This Row],[Salary/Wages
Covered Period]])</f>
        <v>0</v>
      </c>
    </row>
    <row r="432" spans="1:17" x14ac:dyDescent="0.3">
      <c r="A432" s="60"/>
      <c r="B432" s="32"/>
      <c r="C432" s="87"/>
      <c r="D432" s="103">
        <f>IF(AND(NOT(ISBLANK(Table15[[#This Row],[Employee''s Name]])),NOT(ISBLANK(Table15[[#This Row],[Cash Compensation]]))),IF(CoveredPeriod="","See Question 2",MIN(Table15[[#This Row],[Cash Compensation]],MaxSalary)),0)</f>
        <v>0</v>
      </c>
      <c r="E432" s="31"/>
      <c r="F43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2" s="96" t="str">
        <f>IFERROR(IF(Reduction="Yes",0,IF(Table15[[#This Row],[Employee''s Name]]&lt;&gt;"",IF(Table15[[#This Row],[Reduced More Than 25%?]]="No",0,IF(Table15[[#This Row],[Pay Method]]="Hourly",Q432*Table15[[#This Row],[Avg Hours Worked / Week
Most Recent Quarter]]*Weeks,IF(Table15[[#This Row],[Pay Method]]="Salary",Q432*Weeks/52,"Please Select Pay Method"))),"")),"")</f>
        <v/>
      </c>
      <c r="H432" s="32"/>
      <c r="I432" s="98" t="str">
        <f>IFERROR(IF(Table15[[#This Row],[Pay Method]]="Salary",Table15[[#This Row],[Adjusted Cash Compensation ($100,000 Limit)]]/Weeks*52,IF(Table15[[#This Row],[Pay Method]]="Hourly",Table15[[#This Row],[Adjusted Cash Compensation ($100,000 Limit)]]/Weeks/Table15[[#This Row],[Average Hours
Paid/Week]],"")),"")</f>
        <v/>
      </c>
      <c r="J432" s="98"/>
      <c r="K432" s="34" t="str">
        <f>IFERROR(IF(Table15[[#This Row],[Salary/Wages
Covered Period]]&gt;=100000,"N/A",IF(OR(Table15[[#This Row],[Salary/Wages
Covered Period]]/Table15[[#This Row],[Salary/Wages
Most Recent Quarter]]&gt;=0.75,Table15[[#This Row],[Salary/Wages
Most Recent Quarter]]=0),"No","Yes")),"N/A")</f>
        <v>N/A</v>
      </c>
      <c r="L432" s="83"/>
      <c r="M432" s="106"/>
      <c r="N432" s="106"/>
      <c r="O432" s="34" t="str">
        <f>IF(AND(Table15[[#This Row],[Salary/Wages
Feb. 15, 2020]]&lt;&gt;"",Table15[[#This Row],[Salary/Wages
Feb. 15 - Apr. 26, 2020]]&lt;&gt;"",Table15[[#This Row],[Reduced More Than 25%?]]="Yes"),IF(Table15[[#This Row],[Salary/Wages
Feb. 15 - Apr. 26, 2020]]&gt;=Table15[[#This Row],[Salary/Wages
Feb. 15, 2020]],"No","Yes"),"")</f>
        <v/>
      </c>
      <c r="P432" s="108"/>
      <c r="Q432">
        <f>IF(AND(Table15[[#This Row],[Reduction Occurred 
2/15-4/26?]]&lt;&gt;"No",Table15[[#This Row],[Salary/Wages on Dec. 31, 2020 or End of Covered Period]]&gt;=Table15[[#This Row],[Salary/Wages
Feb. 15, 2020]]),0,ROUND(Table15[[#This Row],[Salary/Wages
Most Recent Quarter]]*0.75,2)-Table15[[#This Row],[Salary/Wages
Covered Period]])</f>
        <v>0</v>
      </c>
    </row>
    <row r="433" spans="1:17" x14ac:dyDescent="0.3">
      <c r="A433" s="60"/>
      <c r="B433" s="32"/>
      <c r="C433" s="87"/>
      <c r="D433" s="103">
        <f>IF(AND(NOT(ISBLANK(Table15[[#This Row],[Employee''s Name]])),NOT(ISBLANK(Table15[[#This Row],[Cash Compensation]]))),IF(CoveredPeriod="","See Question 2",MIN(Table15[[#This Row],[Cash Compensation]],MaxSalary)),0)</f>
        <v>0</v>
      </c>
      <c r="E433" s="31"/>
      <c r="F43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3" s="96" t="str">
        <f>IFERROR(IF(Reduction="Yes",0,IF(Table15[[#This Row],[Employee''s Name]]&lt;&gt;"",IF(Table15[[#This Row],[Reduced More Than 25%?]]="No",0,IF(Table15[[#This Row],[Pay Method]]="Hourly",Q433*Table15[[#This Row],[Avg Hours Worked / Week
Most Recent Quarter]]*Weeks,IF(Table15[[#This Row],[Pay Method]]="Salary",Q433*Weeks/52,"Please Select Pay Method"))),"")),"")</f>
        <v/>
      </c>
      <c r="H433" s="32"/>
      <c r="I433" s="98" t="str">
        <f>IFERROR(IF(Table15[[#This Row],[Pay Method]]="Salary",Table15[[#This Row],[Adjusted Cash Compensation ($100,000 Limit)]]/Weeks*52,IF(Table15[[#This Row],[Pay Method]]="Hourly",Table15[[#This Row],[Adjusted Cash Compensation ($100,000 Limit)]]/Weeks/Table15[[#This Row],[Average Hours
Paid/Week]],"")),"")</f>
        <v/>
      </c>
      <c r="J433" s="98"/>
      <c r="K433" s="34" t="str">
        <f>IFERROR(IF(Table15[[#This Row],[Salary/Wages
Covered Period]]&gt;=100000,"N/A",IF(OR(Table15[[#This Row],[Salary/Wages
Covered Period]]/Table15[[#This Row],[Salary/Wages
Most Recent Quarter]]&gt;=0.75,Table15[[#This Row],[Salary/Wages
Most Recent Quarter]]=0),"No","Yes")),"N/A")</f>
        <v>N/A</v>
      </c>
      <c r="L433" s="83"/>
      <c r="M433" s="106"/>
      <c r="N433" s="106"/>
      <c r="O433" s="34" t="str">
        <f>IF(AND(Table15[[#This Row],[Salary/Wages
Feb. 15, 2020]]&lt;&gt;"",Table15[[#This Row],[Salary/Wages
Feb. 15 - Apr. 26, 2020]]&lt;&gt;"",Table15[[#This Row],[Reduced More Than 25%?]]="Yes"),IF(Table15[[#This Row],[Salary/Wages
Feb. 15 - Apr. 26, 2020]]&gt;=Table15[[#This Row],[Salary/Wages
Feb. 15, 2020]],"No","Yes"),"")</f>
        <v/>
      </c>
      <c r="P433" s="108"/>
      <c r="Q433">
        <f>IF(AND(Table15[[#This Row],[Reduction Occurred 
2/15-4/26?]]&lt;&gt;"No",Table15[[#This Row],[Salary/Wages on Dec. 31, 2020 or End of Covered Period]]&gt;=Table15[[#This Row],[Salary/Wages
Feb. 15, 2020]]),0,ROUND(Table15[[#This Row],[Salary/Wages
Most Recent Quarter]]*0.75,2)-Table15[[#This Row],[Salary/Wages
Covered Period]])</f>
        <v>0</v>
      </c>
    </row>
    <row r="434" spans="1:17" x14ac:dyDescent="0.3">
      <c r="A434" s="60"/>
      <c r="B434" s="32"/>
      <c r="C434" s="87"/>
      <c r="D434" s="103">
        <f>IF(AND(NOT(ISBLANK(Table15[[#This Row],[Employee''s Name]])),NOT(ISBLANK(Table15[[#This Row],[Cash Compensation]]))),IF(CoveredPeriod="","See Question 2",MIN(Table15[[#This Row],[Cash Compensation]],MaxSalary)),0)</f>
        <v>0</v>
      </c>
      <c r="E434" s="31"/>
      <c r="F43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4" s="96" t="str">
        <f>IFERROR(IF(Reduction="Yes",0,IF(Table15[[#This Row],[Employee''s Name]]&lt;&gt;"",IF(Table15[[#This Row],[Reduced More Than 25%?]]="No",0,IF(Table15[[#This Row],[Pay Method]]="Hourly",Q434*Table15[[#This Row],[Avg Hours Worked / Week
Most Recent Quarter]]*Weeks,IF(Table15[[#This Row],[Pay Method]]="Salary",Q434*Weeks/52,"Please Select Pay Method"))),"")),"")</f>
        <v/>
      </c>
      <c r="H434" s="32"/>
      <c r="I434" s="98" t="str">
        <f>IFERROR(IF(Table15[[#This Row],[Pay Method]]="Salary",Table15[[#This Row],[Adjusted Cash Compensation ($100,000 Limit)]]/Weeks*52,IF(Table15[[#This Row],[Pay Method]]="Hourly",Table15[[#This Row],[Adjusted Cash Compensation ($100,000 Limit)]]/Weeks/Table15[[#This Row],[Average Hours
Paid/Week]],"")),"")</f>
        <v/>
      </c>
      <c r="J434" s="98"/>
      <c r="K434" s="34" t="str">
        <f>IFERROR(IF(Table15[[#This Row],[Salary/Wages
Covered Period]]&gt;=100000,"N/A",IF(OR(Table15[[#This Row],[Salary/Wages
Covered Period]]/Table15[[#This Row],[Salary/Wages
Most Recent Quarter]]&gt;=0.75,Table15[[#This Row],[Salary/Wages
Most Recent Quarter]]=0),"No","Yes")),"N/A")</f>
        <v>N/A</v>
      </c>
      <c r="L434" s="83"/>
      <c r="M434" s="106"/>
      <c r="N434" s="106"/>
      <c r="O434" s="34" t="str">
        <f>IF(AND(Table15[[#This Row],[Salary/Wages
Feb. 15, 2020]]&lt;&gt;"",Table15[[#This Row],[Salary/Wages
Feb. 15 - Apr. 26, 2020]]&lt;&gt;"",Table15[[#This Row],[Reduced More Than 25%?]]="Yes"),IF(Table15[[#This Row],[Salary/Wages
Feb. 15 - Apr. 26, 2020]]&gt;=Table15[[#This Row],[Salary/Wages
Feb. 15, 2020]],"No","Yes"),"")</f>
        <v/>
      </c>
      <c r="P434" s="108"/>
      <c r="Q434">
        <f>IF(AND(Table15[[#This Row],[Reduction Occurred 
2/15-4/26?]]&lt;&gt;"No",Table15[[#This Row],[Salary/Wages on Dec. 31, 2020 or End of Covered Period]]&gt;=Table15[[#This Row],[Salary/Wages
Feb. 15, 2020]]),0,ROUND(Table15[[#This Row],[Salary/Wages
Most Recent Quarter]]*0.75,2)-Table15[[#This Row],[Salary/Wages
Covered Period]])</f>
        <v>0</v>
      </c>
    </row>
    <row r="435" spans="1:17" x14ac:dyDescent="0.3">
      <c r="A435" s="60"/>
      <c r="B435" s="32"/>
      <c r="C435" s="87"/>
      <c r="D435" s="103">
        <f>IF(AND(NOT(ISBLANK(Table15[[#This Row],[Employee''s Name]])),NOT(ISBLANK(Table15[[#This Row],[Cash Compensation]]))),IF(CoveredPeriod="","See Question 2",MIN(Table15[[#This Row],[Cash Compensation]],MaxSalary)),0)</f>
        <v>0</v>
      </c>
      <c r="E435" s="31"/>
      <c r="F43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5" s="96" t="str">
        <f>IFERROR(IF(Reduction="Yes",0,IF(Table15[[#This Row],[Employee''s Name]]&lt;&gt;"",IF(Table15[[#This Row],[Reduced More Than 25%?]]="No",0,IF(Table15[[#This Row],[Pay Method]]="Hourly",Q435*Table15[[#This Row],[Avg Hours Worked / Week
Most Recent Quarter]]*Weeks,IF(Table15[[#This Row],[Pay Method]]="Salary",Q435*Weeks/52,"Please Select Pay Method"))),"")),"")</f>
        <v/>
      </c>
      <c r="H435" s="32"/>
      <c r="I435" s="98" t="str">
        <f>IFERROR(IF(Table15[[#This Row],[Pay Method]]="Salary",Table15[[#This Row],[Adjusted Cash Compensation ($100,000 Limit)]]/Weeks*52,IF(Table15[[#This Row],[Pay Method]]="Hourly",Table15[[#This Row],[Adjusted Cash Compensation ($100,000 Limit)]]/Weeks/Table15[[#This Row],[Average Hours
Paid/Week]],"")),"")</f>
        <v/>
      </c>
      <c r="J435" s="98"/>
      <c r="K435" s="34" t="str">
        <f>IFERROR(IF(Table15[[#This Row],[Salary/Wages
Covered Period]]&gt;=100000,"N/A",IF(OR(Table15[[#This Row],[Salary/Wages
Covered Period]]/Table15[[#This Row],[Salary/Wages
Most Recent Quarter]]&gt;=0.75,Table15[[#This Row],[Salary/Wages
Most Recent Quarter]]=0),"No","Yes")),"N/A")</f>
        <v>N/A</v>
      </c>
      <c r="L435" s="83"/>
      <c r="M435" s="106"/>
      <c r="N435" s="106"/>
      <c r="O435" s="34" t="str">
        <f>IF(AND(Table15[[#This Row],[Salary/Wages
Feb. 15, 2020]]&lt;&gt;"",Table15[[#This Row],[Salary/Wages
Feb. 15 - Apr. 26, 2020]]&lt;&gt;"",Table15[[#This Row],[Reduced More Than 25%?]]="Yes"),IF(Table15[[#This Row],[Salary/Wages
Feb. 15 - Apr. 26, 2020]]&gt;=Table15[[#This Row],[Salary/Wages
Feb. 15, 2020]],"No","Yes"),"")</f>
        <v/>
      </c>
      <c r="P435" s="108"/>
      <c r="Q435">
        <f>IF(AND(Table15[[#This Row],[Reduction Occurred 
2/15-4/26?]]&lt;&gt;"No",Table15[[#This Row],[Salary/Wages on Dec. 31, 2020 or End of Covered Period]]&gt;=Table15[[#This Row],[Salary/Wages
Feb. 15, 2020]]),0,ROUND(Table15[[#This Row],[Salary/Wages
Most Recent Quarter]]*0.75,2)-Table15[[#This Row],[Salary/Wages
Covered Period]])</f>
        <v>0</v>
      </c>
    </row>
    <row r="436" spans="1:17" x14ac:dyDescent="0.3">
      <c r="A436" s="60"/>
      <c r="B436" s="32"/>
      <c r="C436" s="87"/>
      <c r="D436" s="103">
        <f>IF(AND(NOT(ISBLANK(Table15[[#This Row],[Employee''s Name]])),NOT(ISBLANK(Table15[[#This Row],[Cash Compensation]]))),IF(CoveredPeriod="","See Question 2",MIN(Table15[[#This Row],[Cash Compensation]],MaxSalary)),0)</f>
        <v>0</v>
      </c>
      <c r="E436" s="31"/>
      <c r="F43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6" s="96" t="str">
        <f>IFERROR(IF(Reduction="Yes",0,IF(Table15[[#This Row],[Employee''s Name]]&lt;&gt;"",IF(Table15[[#This Row],[Reduced More Than 25%?]]="No",0,IF(Table15[[#This Row],[Pay Method]]="Hourly",Q436*Table15[[#This Row],[Avg Hours Worked / Week
Most Recent Quarter]]*Weeks,IF(Table15[[#This Row],[Pay Method]]="Salary",Q436*Weeks/52,"Please Select Pay Method"))),"")),"")</f>
        <v/>
      </c>
      <c r="H436" s="32"/>
      <c r="I436" s="98" t="str">
        <f>IFERROR(IF(Table15[[#This Row],[Pay Method]]="Salary",Table15[[#This Row],[Adjusted Cash Compensation ($100,000 Limit)]]/Weeks*52,IF(Table15[[#This Row],[Pay Method]]="Hourly",Table15[[#This Row],[Adjusted Cash Compensation ($100,000 Limit)]]/Weeks/Table15[[#This Row],[Average Hours
Paid/Week]],"")),"")</f>
        <v/>
      </c>
      <c r="J436" s="98"/>
      <c r="K436" s="34" t="str">
        <f>IFERROR(IF(Table15[[#This Row],[Salary/Wages
Covered Period]]&gt;=100000,"N/A",IF(OR(Table15[[#This Row],[Salary/Wages
Covered Period]]/Table15[[#This Row],[Salary/Wages
Most Recent Quarter]]&gt;=0.75,Table15[[#This Row],[Salary/Wages
Most Recent Quarter]]=0),"No","Yes")),"N/A")</f>
        <v>N/A</v>
      </c>
      <c r="L436" s="83"/>
      <c r="M436" s="106"/>
      <c r="N436" s="106"/>
      <c r="O436" s="34" t="str">
        <f>IF(AND(Table15[[#This Row],[Salary/Wages
Feb. 15, 2020]]&lt;&gt;"",Table15[[#This Row],[Salary/Wages
Feb. 15 - Apr. 26, 2020]]&lt;&gt;"",Table15[[#This Row],[Reduced More Than 25%?]]="Yes"),IF(Table15[[#This Row],[Salary/Wages
Feb. 15 - Apr. 26, 2020]]&gt;=Table15[[#This Row],[Salary/Wages
Feb. 15, 2020]],"No","Yes"),"")</f>
        <v/>
      </c>
      <c r="P436" s="108"/>
      <c r="Q436">
        <f>IF(AND(Table15[[#This Row],[Reduction Occurred 
2/15-4/26?]]&lt;&gt;"No",Table15[[#This Row],[Salary/Wages on Dec. 31, 2020 or End of Covered Period]]&gt;=Table15[[#This Row],[Salary/Wages
Feb. 15, 2020]]),0,ROUND(Table15[[#This Row],[Salary/Wages
Most Recent Quarter]]*0.75,2)-Table15[[#This Row],[Salary/Wages
Covered Period]])</f>
        <v>0</v>
      </c>
    </row>
    <row r="437" spans="1:17" x14ac:dyDescent="0.3">
      <c r="A437" s="60"/>
      <c r="B437" s="32"/>
      <c r="C437" s="87"/>
      <c r="D437" s="103">
        <f>IF(AND(NOT(ISBLANK(Table15[[#This Row],[Employee''s Name]])),NOT(ISBLANK(Table15[[#This Row],[Cash Compensation]]))),IF(CoveredPeriod="","See Question 2",MIN(Table15[[#This Row],[Cash Compensation]],MaxSalary)),0)</f>
        <v>0</v>
      </c>
      <c r="E437" s="31"/>
      <c r="F43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7" s="96" t="str">
        <f>IFERROR(IF(Reduction="Yes",0,IF(Table15[[#This Row],[Employee''s Name]]&lt;&gt;"",IF(Table15[[#This Row],[Reduced More Than 25%?]]="No",0,IF(Table15[[#This Row],[Pay Method]]="Hourly",Q437*Table15[[#This Row],[Avg Hours Worked / Week
Most Recent Quarter]]*Weeks,IF(Table15[[#This Row],[Pay Method]]="Salary",Q437*Weeks/52,"Please Select Pay Method"))),"")),"")</f>
        <v/>
      </c>
      <c r="H437" s="32"/>
      <c r="I437" s="98" t="str">
        <f>IFERROR(IF(Table15[[#This Row],[Pay Method]]="Salary",Table15[[#This Row],[Adjusted Cash Compensation ($100,000 Limit)]]/Weeks*52,IF(Table15[[#This Row],[Pay Method]]="Hourly",Table15[[#This Row],[Adjusted Cash Compensation ($100,000 Limit)]]/Weeks/Table15[[#This Row],[Average Hours
Paid/Week]],"")),"")</f>
        <v/>
      </c>
      <c r="J437" s="98"/>
      <c r="K437" s="34" t="str">
        <f>IFERROR(IF(Table15[[#This Row],[Salary/Wages
Covered Period]]&gt;=100000,"N/A",IF(OR(Table15[[#This Row],[Salary/Wages
Covered Period]]/Table15[[#This Row],[Salary/Wages
Most Recent Quarter]]&gt;=0.75,Table15[[#This Row],[Salary/Wages
Most Recent Quarter]]=0),"No","Yes")),"N/A")</f>
        <v>N/A</v>
      </c>
      <c r="L437" s="83"/>
      <c r="M437" s="106"/>
      <c r="N437" s="106"/>
      <c r="O437" s="34" t="str">
        <f>IF(AND(Table15[[#This Row],[Salary/Wages
Feb. 15, 2020]]&lt;&gt;"",Table15[[#This Row],[Salary/Wages
Feb. 15 - Apr. 26, 2020]]&lt;&gt;"",Table15[[#This Row],[Reduced More Than 25%?]]="Yes"),IF(Table15[[#This Row],[Salary/Wages
Feb. 15 - Apr. 26, 2020]]&gt;=Table15[[#This Row],[Salary/Wages
Feb. 15, 2020]],"No","Yes"),"")</f>
        <v/>
      </c>
      <c r="P437" s="108"/>
      <c r="Q437">
        <f>IF(AND(Table15[[#This Row],[Reduction Occurred 
2/15-4/26?]]&lt;&gt;"No",Table15[[#This Row],[Salary/Wages on Dec. 31, 2020 or End of Covered Period]]&gt;=Table15[[#This Row],[Salary/Wages
Feb. 15, 2020]]),0,ROUND(Table15[[#This Row],[Salary/Wages
Most Recent Quarter]]*0.75,2)-Table15[[#This Row],[Salary/Wages
Covered Period]])</f>
        <v>0</v>
      </c>
    </row>
    <row r="438" spans="1:17" x14ac:dyDescent="0.3">
      <c r="A438" s="60"/>
      <c r="B438" s="32"/>
      <c r="C438" s="87"/>
      <c r="D438" s="103">
        <f>IF(AND(NOT(ISBLANK(Table15[[#This Row],[Employee''s Name]])),NOT(ISBLANK(Table15[[#This Row],[Cash Compensation]]))),IF(CoveredPeriod="","See Question 2",MIN(Table15[[#This Row],[Cash Compensation]],MaxSalary)),0)</f>
        <v>0</v>
      </c>
      <c r="E438" s="31"/>
      <c r="F43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8" s="96" t="str">
        <f>IFERROR(IF(Reduction="Yes",0,IF(Table15[[#This Row],[Employee''s Name]]&lt;&gt;"",IF(Table15[[#This Row],[Reduced More Than 25%?]]="No",0,IF(Table15[[#This Row],[Pay Method]]="Hourly",Q438*Table15[[#This Row],[Avg Hours Worked / Week
Most Recent Quarter]]*Weeks,IF(Table15[[#This Row],[Pay Method]]="Salary",Q438*Weeks/52,"Please Select Pay Method"))),"")),"")</f>
        <v/>
      </c>
      <c r="H438" s="32"/>
      <c r="I438" s="98" t="str">
        <f>IFERROR(IF(Table15[[#This Row],[Pay Method]]="Salary",Table15[[#This Row],[Adjusted Cash Compensation ($100,000 Limit)]]/Weeks*52,IF(Table15[[#This Row],[Pay Method]]="Hourly",Table15[[#This Row],[Adjusted Cash Compensation ($100,000 Limit)]]/Weeks/Table15[[#This Row],[Average Hours
Paid/Week]],"")),"")</f>
        <v/>
      </c>
      <c r="J438" s="98"/>
      <c r="K438" s="34" t="str">
        <f>IFERROR(IF(Table15[[#This Row],[Salary/Wages
Covered Period]]&gt;=100000,"N/A",IF(OR(Table15[[#This Row],[Salary/Wages
Covered Period]]/Table15[[#This Row],[Salary/Wages
Most Recent Quarter]]&gt;=0.75,Table15[[#This Row],[Salary/Wages
Most Recent Quarter]]=0),"No","Yes")),"N/A")</f>
        <v>N/A</v>
      </c>
      <c r="L438" s="83"/>
      <c r="M438" s="106"/>
      <c r="N438" s="106"/>
      <c r="O438" s="34" t="str">
        <f>IF(AND(Table15[[#This Row],[Salary/Wages
Feb. 15, 2020]]&lt;&gt;"",Table15[[#This Row],[Salary/Wages
Feb. 15 - Apr. 26, 2020]]&lt;&gt;"",Table15[[#This Row],[Reduced More Than 25%?]]="Yes"),IF(Table15[[#This Row],[Salary/Wages
Feb. 15 - Apr. 26, 2020]]&gt;=Table15[[#This Row],[Salary/Wages
Feb. 15, 2020]],"No","Yes"),"")</f>
        <v/>
      </c>
      <c r="P438" s="108"/>
      <c r="Q438">
        <f>IF(AND(Table15[[#This Row],[Reduction Occurred 
2/15-4/26?]]&lt;&gt;"No",Table15[[#This Row],[Salary/Wages on Dec. 31, 2020 or End of Covered Period]]&gt;=Table15[[#This Row],[Salary/Wages
Feb. 15, 2020]]),0,ROUND(Table15[[#This Row],[Salary/Wages
Most Recent Quarter]]*0.75,2)-Table15[[#This Row],[Salary/Wages
Covered Period]])</f>
        <v>0</v>
      </c>
    </row>
    <row r="439" spans="1:17" x14ac:dyDescent="0.3">
      <c r="A439" s="60"/>
      <c r="B439" s="32"/>
      <c r="C439" s="87"/>
      <c r="D439" s="103">
        <f>IF(AND(NOT(ISBLANK(Table15[[#This Row],[Employee''s Name]])),NOT(ISBLANK(Table15[[#This Row],[Cash Compensation]]))),IF(CoveredPeriod="","See Question 2",MIN(Table15[[#This Row],[Cash Compensation]],MaxSalary)),0)</f>
        <v>0</v>
      </c>
      <c r="E439" s="31"/>
      <c r="F43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39" s="96" t="str">
        <f>IFERROR(IF(Reduction="Yes",0,IF(Table15[[#This Row],[Employee''s Name]]&lt;&gt;"",IF(Table15[[#This Row],[Reduced More Than 25%?]]="No",0,IF(Table15[[#This Row],[Pay Method]]="Hourly",Q439*Table15[[#This Row],[Avg Hours Worked / Week
Most Recent Quarter]]*Weeks,IF(Table15[[#This Row],[Pay Method]]="Salary",Q439*Weeks/52,"Please Select Pay Method"))),"")),"")</f>
        <v/>
      </c>
      <c r="H439" s="32"/>
      <c r="I439" s="98" t="str">
        <f>IFERROR(IF(Table15[[#This Row],[Pay Method]]="Salary",Table15[[#This Row],[Adjusted Cash Compensation ($100,000 Limit)]]/Weeks*52,IF(Table15[[#This Row],[Pay Method]]="Hourly",Table15[[#This Row],[Adjusted Cash Compensation ($100,000 Limit)]]/Weeks/Table15[[#This Row],[Average Hours
Paid/Week]],"")),"")</f>
        <v/>
      </c>
      <c r="J439" s="98"/>
      <c r="K439" s="34" t="str">
        <f>IFERROR(IF(Table15[[#This Row],[Salary/Wages
Covered Period]]&gt;=100000,"N/A",IF(OR(Table15[[#This Row],[Salary/Wages
Covered Period]]/Table15[[#This Row],[Salary/Wages
Most Recent Quarter]]&gt;=0.75,Table15[[#This Row],[Salary/Wages
Most Recent Quarter]]=0),"No","Yes")),"N/A")</f>
        <v>N/A</v>
      </c>
      <c r="L439" s="83"/>
      <c r="M439" s="106"/>
      <c r="N439" s="106"/>
      <c r="O439" s="34" t="str">
        <f>IF(AND(Table15[[#This Row],[Salary/Wages
Feb. 15, 2020]]&lt;&gt;"",Table15[[#This Row],[Salary/Wages
Feb. 15 - Apr. 26, 2020]]&lt;&gt;"",Table15[[#This Row],[Reduced More Than 25%?]]="Yes"),IF(Table15[[#This Row],[Salary/Wages
Feb. 15 - Apr. 26, 2020]]&gt;=Table15[[#This Row],[Salary/Wages
Feb. 15, 2020]],"No","Yes"),"")</f>
        <v/>
      </c>
      <c r="P439" s="108"/>
      <c r="Q439">
        <f>IF(AND(Table15[[#This Row],[Reduction Occurred 
2/15-4/26?]]&lt;&gt;"No",Table15[[#This Row],[Salary/Wages on Dec. 31, 2020 or End of Covered Period]]&gt;=Table15[[#This Row],[Salary/Wages
Feb. 15, 2020]]),0,ROUND(Table15[[#This Row],[Salary/Wages
Most Recent Quarter]]*0.75,2)-Table15[[#This Row],[Salary/Wages
Covered Period]])</f>
        <v>0</v>
      </c>
    </row>
    <row r="440" spans="1:17" x14ac:dyDescent="0.3">
      <c r="A440" s="60"/>
      <c r="B440" s="32"/>
      <c r="C440" s="87"/>
      <c r="D440" s="103">
        <f>IF(AND(NOT(ISBLANK(Table15[[#This Row],[Employee''s Name]])),NOT(ISBLANK(Table15[[#This Row],[Cash Compensation]]))),IF(CoveredPeriod="","See Question 2",MIN(Table15[[#This Row],[Cash Compensation]],MaxSalary)),0)</f>
        <v>0</v>
      </c>
      <c r="E440" s="31"/>
      <c r="F44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0" s="96" t="str">
        <f>IFERROR(IF(Reduction="Yes",0,IF(Table15[[#This Row],[Employee''s Name]]&lt;&gt;"",IF(Table15[[#This Row],[Reduced More Than 25%?]]="No",0,IF(Table15[[#This Row],[Pay Method]]="Hourly",Q440*Table15[[#This Row],[Avg Hours Worked / Week
Most Recent Quarter]]*Weeks,IF(Table15[[#This Row],[Pay Method]]="Salary",Q440*Weeks/52,"Please Select Pay Method"))),"")),"")</f>
        <v/>
      </c>
      <c r="H440" s="32"/>
      <c r="I440" s="98" t="str">
        <f>IFERROR(IF(Table15[[#This Row],[Pay Method]]="Salary",Table15[[#This Row],[Adjusted Cash Compensation ($100,000 Limit)]]/Weeks*52,IF(Table15[[#This Row],[Pay Method]]="Hourly",Table15[[#This Row],[Adjusted Cash Compensation ($100,000 Limit)]]/Weeks/Table15[[#This Row],[Average Hours
Paid/Week]],"")),"")</f>
        <v/>
      </c>
      <c r="J440" s="98"/>
      <c r="K440" s="34" t="str">
        <f>IFERROR(IF(Table15[[#This Row],[Salary/Wages
Covered Period]]&gt;=100000,"N/A",IF(OR(Table15[[#This Row],[Salary/Wages
Covered Period]]/Table15[[#This Row],[Salary/Wages
Most Recent Quarter]]&gt;=0.75,Table15[[#This Row],[Salary/Wages
Most Recent Quarter]]=0),"No","Yes")),"N/A")</f>
        <v>N/A</v>
      </c>
      <c r="L440" s="83"/>
      <c r="M440" s="106"/>
      <c r="N440" s="106"/>
      <c r="O440" s="34" t="str">
        <f>IF(AND(Table15[[#This Row],[Salary/Wages
Feb. 15, 2020]]&lt;&gt;"",Table15[[#This Row],[Salary/Wages
Feb. 15 - Apr. 26, 2020]]&lt;&gt;"",Table15[[#This Row],[Reduced More Than 25%?]]="Yes"),IF(Table15[[#This Row],[Salary/Wages
Feb. 15 - Apr. 26, 2020]]&gt;=Table15[[#This Row],[Salary/Wages
Feb. 15, 2020]],"No","Yes"),"")</f>
        <v/>
      </c>
      <c r="P440" s="108"/>
      <c r="Q440">
        <f>IF(AND(Table15[[#This Row],[Reduction Occurred 
2/15-4/26?]]&lt;&gt;"No",Table15[[#This Row],[Salary/Wages on Dec. 31, 2020 or End of Covered Period]]&gt;=Table15[[#This Row],[Salary/Wages
Feb. 15, 2020]]),0,ROUND(Table15[[#This Row],[Salary/Wages
Most Recent Quarter]]*0.75,2)-Table15[[#This Row],[Salary/Wages
Covered Period]])</f>
        <v>0</v>
      </c>
    </row>
    <row r="441" spans="1:17" x14ac:dyDescent="0.3">
      <c r="A441" s="60"/>
      <c r="B441" s="32"/>
      <c r="C441" s="87"/>
      <c r="D441" s="103">
        <f>IF(AND(NOT(ISBLANK(Table15[[#This Row],[Employee''s Name]])),NOT(ISBLANK(Table15[[#This Row],[Cash Compensation]]))),IF(CoveredPeriod="","See Question 2",MIN(Table15[[#This Row],[Cash Compensation]],MaxSalary)),0)</f>
        <v>0</v>
      </c>
      <c r="E441" s="31"/>
      <c r="F44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1" s="96" t="str">
        <f>IFERROR(IF(Reduction="Yes",0,IF(Table15[[#This Row],[Employee''s Name]]&lt;&gt;"",IF(Table15[[#This Row],[Reduced More Than 25%?]]="No",0,IF(Table15[[#This Row],[Pay Method]]="Hourly",Q441*Table15[[#This Row],[Avg Hours Worked / Week
Most Recent Quarter]]*Weeks,IF(Table15[[#This Row],[Pay Method]]="Salary",Q441*Weeks/52,"Please Select Pay Method"))),"")),"")</f>
        <v/>
      </c>
      <c r="H441" s="32"/>
      <c r="I441" s="98" t="str">
        <f>IFERROR(IF(Table15[[#This Row],[Pay Method]]="Salary",Table15[[#This Row],[Adjusted Cash Compensation ($100,000 Limit)]]/Weeks*52,IF(Table15[[#This Row],[Pay Method]]="Hourly",Table15[[#This Row],[Adjusted Cash Compensation ($100,000 Limit)]]/Weeks/Table15[[#This Row],[Average Hours
Paid/Week]],"")),"")</f>
        <v/>
      </c>
      <c r="J441" s="98"/>
      <c r="K441" s="34" t="str">
        <f>IFERROR(IF(Table15[[#This Row],[Salary/Wages
Covered Period]]&gt;=100000,"N/A",IF(OR(Table15[[#This Row],[Salary/Wages
Covered Period]]/Table15[[#This Row],[Salary/Wages
Most Recent Quarter]]&gt;=0.75,Table15[[#This Row],[Salary/Wages
Most Recent Quarter]]=0),"No","Yes")),"N/A")</f>
        <v>N/A</v>
      </c>
      <c r="L441" s="83"/>
      <c r="M441" s="106"/>
      <c r="N441" s="106"/>
      <c r="O441" s="34" t="str">
        <f>IF(AND(Table15[[#This Row],[Salary/Wages
Feb. 15, 2020]]&lt;&gt;"",Table15[[#This Row],[Salary/Wages
Feb. 15 - Apr. 26, 2020]]&lt;&gt;"",Table15[[#This Row],[Reduced More Than 25%?]]="Yes"),IF(Table15[[#This Row],[Salary/Wages
Feb. 15 - Apr. 26, 2020]]&gt;=Table15[[#This Row],[Salary/Wages
Feb. 15, 2020]],"No","Yes"),"")</f>
        <v/>
      </c>
      <c r="P441" s="108"/>
      <c r="Q441">
        <f>IF(AND(Table15[[#This Row],[Reduction Occurred 
2/15-4/26?]]&lt;&gt;"No",Table15[[#This Row],[Salary/Wages on Dec. 31, 2020 or End of Covered Period]]&gt;=Table15[[#This Row],[Salary/Wages
Feb. 15, 2020]]),0,ROUND(Table15[[#This Row],[Salary/Wages
Most Recent Quarter]]*0.75,2)-Table15[[#This Row],[Salary/Wages
Covered Period]])</f>
        <v>0</v>
      </c>
    </row>
    <row r="442" spans="1:17" x14ac:dyDescent="0.3">
      <c r="A442" s="60"/>
      <c r="B442" s="32"/>
      <c r="C442" s="87"/>
      <c r="D442" s="103">
        <f>IF(AND(NOT(ISBLANK(Table15[[#This Row],[Employee''s Name]])),NOT(ISBLANK(Table15[[#This Row],[Cash Compensation]]))),IF(CoveredPeriod="","See Question 2",MIN(Table15[[#This Row],[Cash Compensation]],MaxSalary)),0)</f>
        <v>0</v>
      </c>
      <c r="E442" s="31"/>
      <c r="F44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2" s="96" t="str">
        <f>IFERROR(IF(Reduction="Yes",0,IF(Table15[[#This Row],[Employee''s Name]]&lt;&gt;"",IF(Table15[[#This Row],[Reduced More Than 25%?]]="No",0,IF(Table15[[#This Row],[Pay Method]]="Hourly",Q442*Table15[[#This Row],[Avg Hours Worked / Week
Most Recent Quarter]]*Weeks,IF(Table15[[#This Row],[Pay Method]]="Salary",Q442*Weeks/52,"Please Select Pay Method"))),"")),"")</f>
        <v/>
      </c>
      <c r="H442" s="32"/>
      <c r="I442" s="98" t="str">
        <f>IFERROR(IF(Table15[[#This Row],[Pay Method]]="Salary",Table15[[#This Row],[Adjusted Cash Compensation ($100,000 Limit)]]/Weeks*52,IF(Table15[[#This Row],[Pay Method]]="Hourly",Table15[[#This Row],[Adjusted Cash Compensation ($100,000 Limit)]]/Weeks/Table15[[#This Row],[Average Hours
Paid/Week]],"")),"")</f>
        <v/>
      </c>
      <c r="J442" s="98"/>
      <c r="K442" s="34" t="str">
        <f>IFERROR(IF(Table15[[#This Row],[Salary/Wages
Covered Period]]&gt;=100000,"N/A",IF(OR(Table15[[#This Row],[Salary/Wages
Covered Period]]/Table15[[#This Row],[Salary/Wages
Most Recent Quarter]]&gt;=0.75,Table15[[#This Row],[Salary/Wages
Most Recent Quarter]]=0),"No","Yes")),"N/A")</f>
        <v>N/A</v>
      </c>
      <c r="L442" s="83"/>
      <c r="M442" s="106"/>
      <c r="N442" s="106"/>
      <c r="O442" s="34" t="str">
        <f>IF(AND(Table15[[#This Row],[Salary/Wages
Feb. 15, 2020]]&lt;&gt;"",Table15[[#This Row],[Salary/Wages
Feb. 15 - Apr. 26, 2020]]&lt;&gt;"",Table15[[#This Row],[Reduced More Than 25%?]]="Yes"),IF(Table15[[#This Row],[Salary/Wages
Feb. 15 - Apr. 26, 2020]]&gt;=Table15[[#This Row],[Salary/Wages
Feb. 15, 2020]],"No","Yes"),"")</f>
        <v/>
      </c>
      <c r="P442" s="108"/>
      <c r="Q442">
        <f>IF(AND(Table15[[#This Row],[Reduction Occurred 
2/15-4/26?]]&lt;&gt;"No",Table15[[#This Row],[Salary/Wages on Dec. 31, 2020 or End of Covered Period]]&gt;=Table15[[#This Row],[Salary/Wages
Feb. 15, 2020]]),0,ROUND(Table15[[#This Row],[Salary/Wages
Most Recent Quarter]]*0.75,2)-Table15[[#This Row],[Salary/Wages
Covered Period]])</f>
        <v>0</v>
      </c>
    </row>
    <row r="443" spans="1:17" x14ac:dyDescent="0.3">
      <c r="A443" s="60"/>
      <c r="B443" s="32"/>
      <c r="C443" s="87"/>
      <c r="D443" s="103">
        <f>IF(AND(NOT(ISBLANK(Table15[[#This Row],[Employee''s Name]])),NOT(ISBLANK(Table15[[#This Row],[Cash Compensation]]))),IF(CoveredPeriod="","See Question 2",MIN(Table15[[#This Row],[Cash Compensation]],MaxSalary)),0)</f>
        <v>0</v>
      </c>
      <c r="E443" s="31"/>
      <c r="F44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3" s="96" t="str">
        <f>IFERROR(IF(Reduction="Yes",0,IF(Table15[[#This Row],[Employee''s Name]]&lt;&gt;"",IF(Table15[[#This Row],[Reduced More Than 25%?]]="No",0,IF(Table15[[#This Row],[Pay Method]]="Hourly",Q443*Table15[[#This Row],[Avg Hours Worked / Week
Most Recent Quarter]]*Weeks,IF(Table15[[#This Row],[Pay Method]]="Salary",Q443*Weeks/52,"Please Select Pay Method"))),"")),"")</f>
        <v/>
      </c>
      <c r="H443" s="32"/>
      <c r="I443" s="98" t="str">
        <f>IFERROR(IF(Table15[[#This Row],[Pay Method]]="Salary",Table15[[#This Row],[Adjusted Cash Compensation ($100,000 Limit)]]/Weeks*52,IF(Table15[[#This Row],[Pay Method]]="Hourly",Table15[[#This Row],[Adjusted Cash Compensation ($100,000 Limit)]]/Weeks/Table15[[#This Row],[Average Hours
Paid/Week]],"")),"")</f>
        <v/>
      </c>
      <c r="J443" s="98"/>
      <c r="K443" s="34" t="str">
        <f>IFERROR(IF(Table15[[#This Row],[Salary/Wages
Covered Period]]&gt;=100000,"N/A",IF(OR(Table15[[#This Row],[Salary/Wages
Covered Period]]/Table15[[#This Row],[Salary/Wages
Most Recent Quarter]]&gt;=0.75,Table15[[#This Row],[Salary/Wages
Most Recent Quarter]]=0),"No","Yes")),"N/A")</f>
        <v>N/A</v>
      </c>
      <c r="L443" s="83"/>
      <c r="M443" s="106"/>
      <c r="N443" s="106"/>
      <c r="O443" s="34" t="str">
        <f>IF(AND(Table15[[#This Row],[Salary/Wages
Feb. 15, 2020]]&lt;&gt;"",Table15[[#This Row],[Salary/Wages
Feb. 15 - Apr. 26, 2020]]&lt;&gt;"",Table15[[#This Row],[Reduced More Than 25%?]]="Yes"),IF(Table15[[#This Row],[Salary/Wages
Feb. 15 - Apr. 26, 2020]]&gt;=Table15[[#This Row],[Salary/Wages
Feb. 15, 2020]],"No","Yes"),"")</f>
        <v/>
      </c>
      <c r="P443" s="108"/>
      <c r="Q443">
        <f>IF(AND(Table15[[#This Row],[Reduction Occurred 
2/15-4/26?]]&lt;&gt;"No",Table15[[#This Row],[Salary/Wages on Dec. 31, 2020 or End of Covered Period]]&gt;=Table15[[#This Row],[Salary/Wages
Feb. 15, 2020]]),0,ROUND(Table15[[#This Row],[Salary/Wages
Most Recent Quarter]]*0.75,2)-Table15[[#This Row],[Salary/Wages
Covered Period]])</f>
        <v>0</v>
      </c>
    </row>
    <row r="444" spans="1:17" x14ac:dyDescent="0.3">
      <c r="A444" s="60"/>
      <c r="B444" s="32"/>
      <c r="C444" s="87"/>
      <c r="D444" s="103">
        <f>IF(AND(NOT(ISBLANK(Table15[[#This Row],[Employee''s Name]])),NOT(ISBLANK(Table15[[#This Row],[Cash Compensation]]))),IF(CoveredPeriod="","See Question 2",MIN(Table15[[#This Row],[Cash Compensation]],MaxSalary)),0)</f>
        <v>0</v>
      </c>
      <c r="E444" s="31"/>
      <c r="F44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4" s="96" t="str">
        <f>IFERROR(IF(Reduction="Yes",0,IF(Table15[[#This Row],[Employee''s Name]]&lt;&gt;"",IF(Table15[[#This Row],[Reduced More Than 25%?]]="No",0,IF(Table15[[#This Row],[Pay Method]]="Hourly",Q444*Table15[[#This Row],[Avg Hours Worked / Week
Most Recent Quarter]]*Weeks,IF(Table15[[#This Row],[Pay Method]]="Salary",Q444*Weeks/52,"Please Select Pay Method"))),"")),"")</f>
        <v/>
      </c>
      <c r="H444" s="32"/>
      <c r="I444" s="98" t="str">
        <f>IFERROR(IF(Table15[[#This Row],[Pay Method]]="Salary",Table15[[#This Row],[Adjusted Cash Compensation ($100,000 Limit)]]/Weeks*52,IF(Table15[[#This Row],[Pay Method]]="Hourly",Table15[[#This Row],[Adjusted Cash Compensation ($100,000 Limit)]]/Weeks/Table15[[#This Row],[Average Hours
Paid/Week]],"")),"")</f>
        <v/>
      </c>
      <c r="J444" s="98"/>
      <c r="K444" s="34" t="str">
        <f>IFERROR(IF(Table15[[#This Row],[Salary/Wages
Covered Period]]&gt;=100000,"N/A",IF(OR(Table15[[#This Row],[Salary/Wages
Covered Period]]/Table15[[#This Row],[Salary/Wages
Most Recent Quarter]]&gt;=0.75,Table15[[#This Row],[Salary/Wages
Most Recent Quarter]]=0),"No","Yes")),"N/A")</f>
        <v>N/A</v>
      </c>
      <c r="L444" s="83"/>
      <c r="M444" s="106"/>
      <c r="N444" s="106"/>
      <c r="O444" s="34" t="str">
        <f>IF(AND(Table15[[#This Row],[Salary/Wages
Feb. 15, 2020]]&lt;&gt;"",Table15[[#This Row],[Salary/Wages
Feb. 15 - Apr. 26, 2020]]&lt;&gt;"",Table15[[#This Row],[Reduced More Than 25%?]]="Yes"),IF(Table15[[#This Row],[Salary/Wages
Feb. 15 - Apr. 26, 2020]]&gt;=Table15[[#This Row],[Salary/Wages
Feb. 15, 2020]],"No","Yes"),"")</f>
        <v/>
      </c>
      <c r="P444" s="108"/>
      <c r="Q444">
        <f>IF(AND(Table15[[#This Row],[Reduction Occurred 
2/15-4/26?]]&lt;&gt;"No",Table15[[#This Row],[Salary/Wages on Dec. 31, 2020 or End of Covered Period]]&gt;=Table15[[#This Row],[Salary/Wages
Feb. 15, 2020]]),0,ROUND(Table15[[#This Row],[Salary/Wages
Most Recent Quarter]]*0.75,2)-Table15[[#This Row],[Salary/Wages
Covered Period]])</f>
        <v>0</v>
      </c>
    </row>
    <row r="445" spans="1:17" x14ac:dyDescent="0.3">
      <c r="A445" s="60"/>
      <c r="B445" s="32"/>
      <c r="C445" s="87"/>
      <c r="D445" s="103">
        <f>IF(AND(NOT(ISBLANK(Table15[[#This Row],[Employee''s Name]])),NOT(ISBLANK(Table15[[#This Row],[Cash Compensation]]))),IF(CoveredPeriod="","See Question 2",MIN(Table15[[#This Row],[Cash Compensation]],MaxSalary)),0)</f>
        <v>0</v>
      </c>
      <c r="E445" s="31"/>
      <c r="F44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5" s="96" t="str">
        <f>IFERROR(IF(Reduction="Yes",0,IF(Table15[[#This Row],[Employee''s Name]]&lt;&gt;"",IF(Table15[[#This Row],[Reduced More Than 25%?]]="No",0,IF(Table15[[#This Row],[Pay Method]]="Hourly",Q445*Table15[[#This Row],[Avg Hours Worked / Week
Most Recent Quarter]]*Weeks,IF(Table15[[#This Row],[Pay Method]]="Salary",Q445*Weeks/52,"Please Select Pay Method"))),"")),"")</f>
        <v/>
      </c>
      <c r="H445" s="32"/>
      <c r="I445" s="98" t="str">
        <f>IFERROR(IF(Table15[[#This Row],[Pay Method]]="Salary",Table15[[#This Row],[Adjusted Cash Compensation ($100,000 Limit)]]/Weeks*52,IF(Table15[[#This Row],[Pay Method]]="Hourly",Table15[[#This Row],[Adjusted Cash Compensation ($100,000 Limit)]]/Weeks/Table15[[#This Row],[Average Hours
Paid/Week]],"")),"")</f>
        <v/>
      </c>
      <c r="J445" s="98"/>
      <c r="K445" s="34" t="str">
        <f>IFERROR(IF(Table15[[#This Row],[Salary/Wages
Covered Period]]&gt;=100000,"N/A",IF(OR(Table15[[#This Row],[Salary/Wages
Covered Period]]/Table15[[#This Row],[Salary/Wages
Most Recent Quarter]]&gt;=0.75,Table15[[#This Row],[Salary/Wages
Most Recent Quarter]]=0),"No","Yes")),"N/A")</f>
        <v>N/A</v>
      </c>
      <c r="L445" s="83"/>
      <c r="M445" s="106"/>
      <c r="N445" s="106"/>
      <c r="O445" s="34" t="str">
        <f>IF(AND(Table15[[#This Row],[Salary/Wages
Feb. 15, 2020]]&lt;&gt;"",Table15[[#This Row],[Salary/Wages
Feb. 15 - Apr. 26, 2020]]&lt;&gt;"",Table15[[#This Row],[Reduced More Than 25%?]]="Yes"),IF(Table15[[#This Row],[Salary/Wages
Feb. 15 - Apr. 26, 2020]]&gt;=Table15[[#This Row],[Salary/Wages
Feb. 15, 2020]],"No","Yes"),"")</f>
        <v/>
      </c>
      <c r="P445" s="108"/>
      <c r="Q445">
        <f>IF(AND(Table15[[#This Row],[Reduction Occurred 
2/15-4/26?]]&lt;&gt;"No",Table15[[#This Row],[Salary/Wages on Dec. 31, 2020 or End of Covered Period]]&gt;=Table15[[#This Row],[Salary/Wages
Feb. 15, 2020]]),0,ROUND(Table15[[#This Row],[Salary/Wages
Most Recent Quarter]]*0.75,2)-Table15[[#This Row],[Salary/Wages
Covered Period]])</f>
        <v>0</v>
      </c>
    </row>
    <row r="446" spans="1:17" x14ac:dyDescent="0.3">
      <c r="A446" s="60"/>
      <c r="B446" s="32"/>
      <c r="C446" s="87"/>
      <c r="D446" s="103">
        <f>IF(AND(NOT(ISBLANK(Table15[[#This Row],[Employee''s Name]])),NOT(ISBLANK(Table15[[#This Row],[Cash Compensation]]))),IF(CoveredPeriod="","See Question 2",MIN(Table15[[#This Row],[Cash Compensation]],MaxSalary)),0)</f>
        <v>0</v>
      </c>
      <c r="E446" s="31"/>
      <c r="F44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6" s="96" t="str">
        <f>IFERROR(IF(Reduction="Yes",0,IF(Table15[[#This Row],[Employee''s Name]]&lt;&gt;"",IF(Table15[[#This Row],[Reduced More Than 25%?]]="No",0,IF(Table15[[#This Row],[Pay Method]]="Hourly",Q446*Table15[[#This Row],[Avg Hours Worked / Week
Most Recent Quarter]]*Weeks,IF(Table15[[#This Row],[Pay Method]]="Salary",Q446*Weeks/52,"Please Select Pay Method"))),"")),"")</f>
        <v/>
      </c>
      <c r="H446" s="32"/>
      <c r="I446" s="98" t="str">
        <f>IFERROR(IF(Table15[[#This Row],[Pay Method]]="Salary",Table15[[#This Row],[Adjusted Cash Compensation ($100,000 Limit)]]/Weeks*52,IF(Table15[[#This Row],[Pay Method]]="Hourly",Table15[[#This Row],[Adjusted Cash Compensation ($100,000 Limit)]]/Weeks/Table15[[#This Row],[Average Hours
Paid/Week]],"")),"")</f>
        <v/>
      </c>
      <c r="J446" s="98"/>
      <c r="K446" s="34" t="str">
        <f>IFERROR(IF(Table15[[#This Row],[Salary/Wages
Covered Period]]&gt;=100000,"N/A",IF(OR(Table15[[#This Row],[Salary/Wages
Covered Period]]/Table15[[#This Row],[Salary/Wages
Most Recent Quarter]]&gt;=0.75,Table15[[#This Row],[Salary/Wages
Most Recent Quarter]]=0),"No","Yes")),"N/A")</f>
        <v>N/A</v>
      </c>
      <c r="L446" s="83"/>
      <c r="M446" s="106"/>
      <c r="N446" s="106"/>
      <c r="O446" s="34" t="str">
        <f>IF(AND(Table15[[#This Row],[Salary/Wages
Feb. 15, 2020]]&lt;&gt;"",Table15[[#This Row],[Salary/Wages
Feb. 15 - Apr. 26, 2020]]&lt;&gt;"",Table15[[#This Row],[Reduced More Than 25%?]]="Yes"),IF(Table15[[#This Row],[Salary/Wages
Feb. 15 - Apr. 26, 2020]]&gt;=Table15[[#This Row],[Salary/Wages
Feb. 15, 2020]],"No","Yes"),"")</f>
        <v/>
      </c>
      <c r="P446" s="108"/>
      <c r="Q446">
        <f>IF(AND(Table15[[#This Row],[Reduction Occurred 
2/15-4/26?]]&lt;&gt;"No",Table15[[#This Row],[Salary/Wages on Dec. 31, 2020 or End of Covered Period]]&gt;=Table15[[#This Row],[Salary/Wages
Feb. 15, 2020]]),0,ROUND(Table15[[#This Row],[Salary/Wages
Most Recent Quarter]]*0.75,2)-Table15[[#This Row],[Salary/Wages
Covered Period]])</f>
        <v>0</v>
      </c>
    </row>
    <row r="447" spans="1:17" x14ac:dyDescent="0.3">
      <c r="A447" s="60"/>
      <c r="B447" s="32"/>
      <c r="C447" s="87"/>
      <c r="D447" s="103">
        <f>IF(AND(NOT(ISBLANK(Table15[[#This Row],[Employee''s Name]])),NOT(ISBLANK(Table15[[#This Row],[Cash Compensation]]))),IF(CoveredPeriod="","See Question 2",MIN(Table15[[#This Row],[Cash Compensation]],MaxSalary)),0)</f>
        <v>0</v>
      </c>
      <c r="E447" s="31"/>
      <c r="F44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7" s="96" t="str">
        <f>IFERROR(IF(Reduction="Yes",0,IF(Table15[[#This Row],[Employee''s Name]]&lt;&gt;"",IF(Table15[[#This Row],[Reduced More Than 25%?]]="No",0,IF(Table15[[#This Row],[Pay Method]]="Hourly",Q447*Table15[[#This Row],[Avg Hours Worked / Week
Most Recent Quarter]]*Weeks,IF(Table15[[#This Row],[Pay Method]]="Salary",Q447*Weeks/52,"Please Select Pay Method"))),"")),"")</f>
        <v/>
      </c>
      <c r="H447" s="32"/>
      <c r="I447" s="98" t="str">
        <f>IFERROR(IF(Table15[[#This Row],[Pay Method]]="Salary",Table15[[#This Row],[Adjusted Cash Compensation ($100,000 Limit)]]/Weeks*52,IF(Table15[[#This Row],[Pay Method]]="Hourly",Table15[[#This Row],[Adjusted Cash Compensation ($100,000 Limit)]]/Weeks/Table15[[#This Row],[Average Hours
Paid/Week]],"")),"")</f>
        <v/>
      </c>
      <c r="J447" s="98"/>
      <c r="K447" s="34" t="str">
        <f>IFERROR(IF(Table15[[#This Row],[Salary/Wages
Covered Period]]&gt;=100000,"N/A",IF(OR(Table15[[#This Row],[Salary/Wages
Covered Period]]/Table15[[#This Row],[Salary/Wages
Most Recent Quarter]]&gt;=0.75,Table15[[#This Row],[Salary/Wages
Most Recent Quarter]]=0),"No","Yes")),"N/A")</f>
        <v>N/A</v>
      </c>
      <c r="L447" s="83"/>
      <c r="M447" s="106"/>
      <c r="N447" s="106"/>
      <c r="O447" s="34" t="str">
        <f>IF(AND(Table15[[#This Row],[Salary/Wages
Feb. 15, 2020]]&lt;&gt;"",Table15[[#This Row],[Salary/Wages
Feb. 15 - Apr. 26, 2020]]&lt;&gt;"",Table15[[#This Row],[Reduced More Than 25%?]]="Yes"),IF(Table15[[#This Row],[Salary/Wages
Feb. 15 - Apr. 26, 2020]]&gt;=Table15[[#This Row],[Salary/Wages
Feb. 15, 2020]],"No","Yes"),"")</f>
        <v/>
      </c>
      <c r="P447" s="108"/>
      <c r="Q447">
        <f>IF(AND(Table15[[#This Row],[Reduction Occurred 
2/15-4/26?]]&lt;&gt;"No",Table15[[#This Row],[Salary/Wages on Dec. 31, 2020 or End of Covered Period]]&gt;=Table15[[#This Row],[Salary/Wages
Feb. 15, 2020]]),0,ROUND(Table15[[#This Row],[Salary/Wages
Most Recent Quarter]]*0.75,2)-Table15[[#This Row],[Salary/Wages
Covered Period]])</f>
        <v>0</v>
      </c>
    </row>
    <row r="448" spans="1:17" x14ac:dyDescent="0.3">
      <c r="A448" s="60"/>
      <c r="B448" s="32"/>
      <c r="C448" s="87"/>
      <c r="D448" s="103">
        <f>IF(AND(NOT(ISBLANK(Table15[[#This Row],[Employee''s Name]])),NOT(ISBLANK(Table15[[#This Row],[Cash Compensation]]))),IF(CoveredPeriod="","See Question 2",MIN(Table15[[#This Row],[Cash Compensation]],MaxSalary)),0)</f>
        <v>0</v>
      </c>
      <c r="E448" s="31"/>
      <c r="F44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8" s="96" t="str">
        <f>IFERROR(IF(Reduction="Yes",0,IF(Table15[[#This Row],[Employee''s Name]]&lt;&gt;"",IF(Table15[[#This Row],[Reduced More Than 25%?]]="No",0,IF(Table15[[#This Row],[Pay Method]]="Hourly",Q448*Table15[[#This Row],[Avg Hours Worked / Week
Most Recent Quarter]]*Weeks,IF(Table15[[#This Row],[Pay Method]]="Salary",Q448*Weeks/52,"Please Select Pay Method"))),"")),"")</f>
        <v/>
      </c>
      <c r="H448" s="32"/>
      <c r="I448" s="98" t="str">
        <f>IFERROR(IF(Table15[[#This Row],[Pay Method]]="Salary",Table15[[#This Row],[Adjusted Cash Compensation ($100,000 Limit)]]/Weeks*52,IF(Table15[[#This Row],[Pay Method]]="Hourly",Table15[[#This Row],[Adjusted Cash Compensation ($100,000 Limit)]]/Weeks/Table15[[#This Row],[Average Hours
Paid/Week]],"")),"")</f>
        <v/>
      </c>
      <c r="J448" s="98"/>
      <c r="K448" s="34" t="str">
        <f>IFERROR(IF(Table15[[#This Row],[Salary/Wages
Covered Period]]&gt;=100000,"N/A",IF(OR(Table15[[#This Row],[Salary/Wages
Covered Period]]/Table15[[#This Row],[Salary/Wages
Most Recent Quarter]]&gt;=0.75,Table15[[#This Row],[Salary/Wages
Most Recent Quarter]]=0),"No","Yes")),"N/A")</f>
        <v>N/A</v>
      </c>
      <c r="L448" s="83"/>
      <c r="M448" s="106"/>
      <c r="N448" s="106"/>
      <c r="O448" s="34" t="str">
        <f>IF(AND(Table15[[#This Row],[Salary/Wages
Feb. 15, 2020]]&lt;&gt;"",Table15[[#This Row],[Salary/Wages
Feb. 15 - Apr. 26, 2020]]&lt;&gt;"",Table15[[#This Row],[Reduced More Than 25%?]]="Yes"),IF(Table15[[#This Row],[Salary/Wages
Feb. 15 - Apr. 26, 2020]]&gt;=Table15[[#This Row],[Salary/Wages
Feb. 15, 2020]],"No","Yes"),"")</f>
        <v/>
      </c>
      <c r="P448" s="108"/>
      <c r="Q448">
        <f>IF(AND(Table15[[#This Row],[Reduction Occurred 
2/15-4/26?]]&lt;&gt;"No",Table15[[#This Row],[Salary/Wages on Dec. 31, 2020 or End of Covered Period]]&gt;=Table15[[#This Row],[Salary/Wages
Feb. 15, 2020]]),0,ROUND(Table15[[#This Row],[Salary/Wages
Most Recent Quarter]]*0.75,2)-Table15[[#This Row],[Salary/Wages
Covered Period]])</f>
        <v>0</v>
      </c>
    </row>
    <row r="449" spans="1:17" x14ac:dyDescent="0.3">
      <c r="A449" s="60"/>
      <c r="B449" s="32"/>
      <c r="C449" s="87"/>
      <c r="D449" s="103">
        <f>IF(AND(NOT(ISBLANK(Table15[[#This Row],[Employee''s Name]])),NOT(ISBLANK(Table15[[#This Row],[Cash Compensation]]))),IF(CoveredPeriod="","See Question 2",MIN(Table15[[#This Row],[Cash Compensation]],MaxSalary)),0)</f>
        <v>0</v>
      </c>
      <c r="E449" s="31"/>
      <c r="F44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49" s="96" t="str">
        <f>IFERROR(IF(Reduction="Yes",0,IF(Table15[[#This Row],[Employee''s Name]]&lt;&gt;"",IF(Table15[[#This Row],[Reduced More Than 25%?]]="No",0,IF(Table15[[#This Row],[Pay Method]]="Hourly",Q449*Table15[[#This Row],[Avg Hours Worked / Week
Most Recent Quarter]]*Weeks,IF(Table15[[#This Row],[Pay Method]]="Salary",Q449*Weeks/52,"Please Select Pay Method"))),"")),"")</f>
        <v/>
      </c>
      <c r="H449" s="32"/>
      <c r="I449" s="98" t="str">
        <f>IFERROR(IF(Table15[[#This Row],[Pay Method]]="Salary",Table15[[#This Row],[Adjusted Cash Compensation ($100,000 Limit)]]/Weeks*52,IF(Table15[[#This Row],[Pay Method]]="Hourly",Table15[[#This Row],[Adjusted Cash Compensation ($100,000 Limit)]]/Weeks/Table15[[#This Row],[Average Hours
Paid/Week]],"")),"")</f>
        <v/>
      </c>
      <c r="J449" s="98"/>
      <c r="K449" s="34" t="str">
        <f>IFERROR(IF(Table15[[#This Row],[Salary/Wages
Covered Period]]&gt;=100000,"N/A",IF(OR(Table15[[#This Row],[Salary/Wages
Covered Period]]/Table15[[#This Row],[Salary/Wages
Most Recent Quarter]]&gt;=0.75,Table15[[#This Row],[Salary/Wages
Most Recent Quarter]]=0),"No","Yes")),"N/A")</f>
        <v>N/A</v>
      </c>
      <c r="L449" s="83"/>
      <c r="M449" s="106"/>
      <c r="N449" s="106"/>
      <c r="O449" s="34" t="str">
        <f>IF(AND(Table15[[#This Row],[Salary/Wages
Feb. 15, 2020]]&lt;&gt;"",Table15[[#This Row],[Salary/Wages
Feb. 15 - Apr. 26, 2020]]&lt;&gt;"",Table15[[#This Row],[Reduced More Than 25%?]]="Yes"),IF(Table15[[#This Row],[Salary/Wages
Feb. 15 - Apr. 26, 2020]]&gt;=Table15[[#This Row],[Salary/Wages
Feb. 15, 2020]],"No","Yes"),"")</f>
        <v/>
      </c>
      <c r="P449" s="108"/>
      <c r="Q449">
        <f>IF(AND(Table15[[#This Row],[Reduction Occurred 
2/15-4/26?]]&lt;&gt;"No",Table15[[#This Row],[Salary/Wages on Dec. 31, 2020 or End of Covered Period]]&gt;=Table15[[#This Row],[Salary/Wages
Feb. 15, 2020]]),0,ROUND(Table15[[#This Row],[Salary/Wages
Most Recent Quarter]]*0.75,2)-Table15[[#This Row],[Salary/Wages
Covered Period]])</f>
        <v>0</v>
      </c>
    </row>
    <row r="450" spans="1:17" x14ac:dyDescent="0.3">
      <c r="A450" s="60"/>
      <c r="B450" s="32"/>
      <c r="C450" s="87"/>
      <c r="D450" s="103">
        <f>IF(AND(NOT(ISBLANK(Table15[[#This Row],[Employee''s Name]])),NOT(ISBLANK(Table15[[#This Row],[Cash Compensation]]))),IF(CoveredPeriod="","See Question 2",MIN(Table15[[#This Row],[Cash Compensation]],MaxSalary)),0)</f>
        <v>0</v>
      </c>
      <c r="E450" s="31"/>
      <c r="F45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0" s="96" t="str">
        <f>IFERROR(IF(Reduction="Yes",0,IF(Table15[[#This Row],[Employee''s Name]]&lt;&gt;"",IF(Table15[[#This Row],[Reduced More Than 25%?]]="No",0,IF(Table15[[#This Row],[Pay Method]]="Hourly",Q450*Table15[[#This Row],[Avg Hours Worked / Week
Most Recent Quarter]]*Weeks,IF(Table15[[#This Row],[Pay Method]]="Salary",Q450*Weeks/52,"Please Select Pay Method"))),"")),"")</f>
        <v/>
      </c>
      <c r="H450" s="32"/>
      <c r="I450" s="98" t="str">
        <f>IFERROR(IF(Table15[[#This Row],[Pay Method]]="Salary",Table15[[#This Row],[Adjusted Cash Compensation ($100,000 Limit)]]/Weeks*52,IF(Table15[[#This Row],[Pay Method]]="Hourly",Table15[[#This Row],[Adjusted Cash Compensation ($100,000 Limit)]]/Weeks/Table15[[#This Row],[Average Hours
Paid/Week]],"")),"")</f>
        <v/>
      </c>
      <c r="J450" s="98"/>
      <c r="K450" s="34" t="str">
        <f>IFERROR(IF(Table15[[#This Row],[Salary/Wages
Covered Period]]&gt;=100000,"N/A",IF(OR(Table15[[#This Row],[Salary/Wages
Covered Period]]/Table15[[#This Row],[Salary/Wages
Most Recent Quarter]]&gt;=0.75,Table15[[#This Row],[Salary/Wages
Most Recent Quarter]]=0),"No","Yes")),"N/A")</f>
        <v>N/A</v>
      </c>
      <c r="L450" s="83"/>
      <c r="M450" s="106"/>
      <c r="N450" s="106"/>
      <c r="O450" s="34" t="str">
        <f>IF(AND(Table15[[#This Row],[Salary/Wages
Feb. 15, 2020]]&lt;&gt;"",Table15[[#This Row],[Salary/Wages
Feb. 15 - Apr. 26, 2020]]&lt;&gt;"",Table15[[#This Row],[Reduced More Than 25%?]]="Yes"),IF(Table15[[#This Row],[Salary/Wages
Feb. 15 - Apr. 26, 2020]]&gt;=Table15[[#This Row],[Salary/Wages
Feb. 15, 2020]],"No","Yes"),"")</f>
        <v/>
      </c>
      <c r="P450" s="108"/>
      <c r="Q450">
        <f>IF(AND(Table15[[#This Row],[Reduction Occurred 
2/15-4/26?]]&lt;&gt;"No",Table15[[#This Row],[Salary/Wages on Dec. 31, 2020 or End of Covered Period]]&gt;=Table15[[#This Row],[Salary/Wages
Feb. 15, 2020]]),0,ROUND(Table15[[#This Row],[Salary/Wages
Most Recent Quarter]]*0.75,2)-Table15[[#This Row],[Salary/Wages
Covered Period]])</f>
        <v>0</v>
      </c>
    </row>
    <row r="451" spans="1:17" x14ac:dyDescent="0.3">
      <c r="A451" s="60"/>
      <c r="B451" s="32"/>
      <c r="C451" s="87"/>
      <c r="D451" s="103">
        <f>IF(AND(NOT(ISBLANK(Table15[[#This Row],[Employee''s Name]])),NOT(ISBLANK(Table15[[#This Row],[Cash Compensation]]))),IF(CoveredPeriod="","See Question 2",MIN(Table15[[#This Row],[Cash Compensation]],MaxSalary)),0)</f>
        <v>0</v>
      </c>
      <c r="E451" s="31"/>
      <c r="F45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1" s="96" t="str">
        <f>IFERROR(IF(Reduction="Yes",0,IF(Table15[[#This Row],[Employee''s Name]]&lt;&gt;"",IF(Table15[[#This Row],[Reduced More Than 25%?]]="No",0,IF(Table15[[#This Row],[Pay Method]]="Hourly",Q451*Table15[[#This Row],[Avg Hours Worked / Week
Most Recent Quarter]]*Weeks,IF(Table15[[#This Row],[Pay Method]]="Salary",Q451*Weeks/52,"Please Select Pay Method"))),"")),"")</f>
        <v/>
      </c>
      <c r="H451" s="32"/>
      <c r="I451" s="98" t="str">
        <f>IFERROR(IF(Table15[[#This Row],[Pay Method]]="Salary",Table15[[#This Row],[Adjusted Cash Compensation ($100,000 Limit)]]/Weeks*52,IF(Table15[[#This Row],[Pay Method]]="Hourly",Table15[[#This Row],[Adjusted Cash Compensation ($100,000 Limit)]]/Weeks/Table15[[#This Row],[Average Hours
Paid/Week]],"")),"")</f>
        <v/>
      </c>
      <c r="J451" s="98"/>
      <c r="K451" s="34" t="str">
        <f>IFERROR(IF(Table15[[#This Row],[Salary/Wages
Covered Period]]&gt;=100000,"N/A",IF(OR(Table15[[#This Row],[Salary/Wages
Covered Period]]/Table15[[#This Row],[Salary/Wages
Most Recent Quarter]]&gt;=0.75,Table15[[#This Row],[Salary/Wages
Most Recent Quarter]]=0),"No","Yes")),"N/A")</f>
        <v>N/A</v>
      </c>
      <c r="L451" s="83"/>
      <c r="M451" s="106"/>
      <c r="N451" s="106"/>
      <c r="O451" s="34" t="str">
        <f>IF(AND(Table15[[#This Row],[Salary/Wages
Feb. 15, 2020]]&lt;&gt;"",Table15[[#This Row],[Salary/Wages
Feb. 15 - Apr. 26, 2020]]&lt;&gt;"",Table15[[#This Row],[Reduced More Than 25%?]]="Yes"),IF(Table15[[#This Row],[Salary/Wages
Feb. 15 - Apr. 26, 2020]]&gt;=Table15[[#This Row],[Salary/Wages
Feb. 15, 2020]],"No","Yes"),"")</f>
        <v/>
      </c>
      <c r="P451" s="108"/>
      <c r="Q451">
        <f>IF(AND(Table15[[#This Row],[Reduction Occurred 
2/15-4/26?]]&lt;&gt;"No",Table15[[#This Row],[Salary/Wages on Dec. 31, 2020 or End of Covered Period]]&gt;=Table15[[#This Row],[Salary/Wages
Feb. 15, 2020]]),0,ROUND(Table15[[#This Row],[Salary/Wages
Most Recent Quarter]]*0.75,2)-Table15[[#This Row],[Salary/Wages
Covered Period]])</f>
        <v>0</v>
      </c>
    </row>
    <row r="452" spans="1:17" x14ac:dyDescent="0.3">
      <c r="A452" s="60"/>
      <c r="B452" s="32"/>
      <c r="C452" s="87"/>
      <c r="D452" s="103">
        <f>IF(AND(NOT(ISBLANK(Table15[[#This Row],[Employee''s Name]])),NOT(ISBLANK(Table15[[#This Row],[Cash Compensation]]))),IF(CoveredPeriod="","See Question 2",MIN(Table15[[#This Row],[Cash Compensation]],MaxSalary)),0)</f>
        <v>0</v>
      </c>
      <c r="E452" s="31"/>
      <c r="F45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2" s="96" t="str">
        <f>IFERROR(IF(Reduction="Yes",0,IF(Table15[[#This Row],[Employee''s Name]]&lt;&gt;"",IF(Table15[[#This Row],[Reduced More Than 25%?]]="No",0,IF(Table15[[#This Row],[Pay Method]]="Hourly",Q452*Table15[[#This Row],[Avg Hours Worked / Week
Most Recent Quarter]]*Weeks,IF(Table15[[#This Row],[Pay Method]]="Salary",Q452*Weeks/52,"Please Select Pay Method"))),"")),"")</f>
        <v/>
      </c>
      <c r="H452" s="32"/>
      <c r="I452" s="98" t="str">
        <f>IFERROR(IF(Table15[[#This Row],[Pay Method]]="Salary",Table15[[#This Row],[Adjusted Cash Compensation ($100,000 Limit)]]/Weeks*52,IF(Table15[[#This Row],[Pay Method]]="Hourly",Table15[[#This Row],[Adjusted Cash Compensation ($100,000 Limit)]]/Weeks/Table15[[#This Row],[Average Hours
Paid/Week]],"")),"")</f>
        <v/>
      </c>
      <c r="J452" s="98"/>
      <c r="K452" s="34" t="str">
        <f>IFERROR(IF(Table15[[#This Row],[Salary/Wages
Covered Period]]&gt;=100000,"N/A",IF(OR(Table15[[#This Row],[Salary/Wages
Covered Period]]/Table15[[#This Row],[Salary/Wages
Most Recent Quarter]]&gt;=0.75,Table15[[#This Row],[Salary/Wages
Most Recent Quarter]]=0),"No","Yes")),"N/A")</f>
        <v>N/A</v>
      </c>
      <c r="L452" s="83"/>
      <c r="M452" s="106"/>
      <c r="N452" s="106"/>
      <c r="O452" s="34" t="str">
        <f>IF(AND(Table15[[#This Row],[Salary/Wages
Feb. 15, 2020]]&lt;&gt;"",Table15[[#This Row],[Salary/Wages
Feb. 15 - Apr. 26, 2020]]&lt;&gt;"",Table15[[#This Row],[Reduced More Than 25%?]]="Yes"),IF(Table15[[#This Row],[Salary/Wages
Feb. 15 - Apr. 26, 2020]]&gt;=Table15[[#This Row],[Salary/Wages
Feb. 15, 2020]],"No","Yes"),"")</f>
        <v/>
      </c>
      <c r="P452" s="108"/>
      <c r="Q452">
        <f>IF(AND(Table15[[#This Row],[Reduction Occurred 
2/15-4/26?]]&lt;&gt;"No",Table15[[#This Row],[Salary/Wages on Dec. 31, 2020 or End of Covered Period]]&gt;=Table15[[#This Row],[Salary/Wages
Feb. 15, 2020]]),0,ROUND(Table15[[#This Row],[Salary/Wages
Most Recent Quarter]]*0.75,2)-Table15[[#This Row],[Salary/Wages
Covered Period]])</f>
        <v>0</v>
      </c>
    </row>
    <row r="453" spans="1:17" x14ac:dyDescent="0.3">
      <c r="A453" s="60"/>
      <c r="B453" s="32"/>
      <c r="C453" s="87"/>
      <c r="D453" s="103">
        <f>IF(AND(NOT(ISBLANK(Table15[[#This Row],[Employee''s Name]])),NOT(ISBLANK(Table15[[#This Row],[Cash Compensation]]))),IF(CoveredPeriod="","See Question 2",MIN(Table15[[#This Row],[Cash Compensation]],MaxSalary)),0)</f>
        <v>0</v>
      </c>
      <c r="E453" s="31"/>
      <c r="F45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3" s="96" t="str">
        <f>IFERROR(IF(Reduction="Yes",0,IF(Table15[[#This Row],[Employee''s Name]]&lt;&gt;"",IF(Table15[[#This Row],[Reduced More Than 25%?]]="No",0,IF(Table15[[#This Row],[Pay Method]]="Hourly",Q453*Table15[[#This Row],[Avg Hours Worked / Week
Most Recent Quarter]]*Weeks,IF(Table15[[#This Row],[Pay Method]]="Salary",Q453*Weeks/52,"Please Select Pay Method"))),"")),"")</f>
        <v/>
      </c>
      <c r="H453" s="32"/>
      <c r="I453" s="98" t="str">
        <f>IFERROR(IF(Table15[[#This Row],[Pay Method]]="Salary",Table15[[#This Row],[Adjusted Cash Compensation ($100,000 Limit)]]/Weeks*52,IF(Table15[[#This Row],[Pay Method]]="Hourly",Table15[[#This Row],[Adjusted Cash Compensation ($100,000 Limit)]]/Weeks/Table15[[#This Row],[Average Hours
Paid/Week]],"")),"")</f>
        <v/>
      </c>
      <c r="J453" s="98"/>
      <c r="K453" s="34" t="str">
        <f>IFERROR(IF(Table15[[#This Row],[Salary/Wages
Covered Period]]&gt;=100000,"N/A",IF(OR(Table15[[#This Row],[Salary/Wages
Covered Period]]/Table15[[#This Row],[Salary/Wages
Most Recent Quarter]]&gt;=0.75,Table15[[#This Row],[Salary/Wages
Most Recent Quarter]]=0),"No","Yes")),"N/A")</f>
        <v>N/A</v>
      </c>
      <c r="L453" s="83"/>
      <c r="M453" s="106"/>
      <c r="N453" s="106"/>
      <c r="O453" s="34" t="str">
        <f>IF(AND(Table15[[#This Row],[Salary/Wages
Feb. 15, 2020]]&lt;&gt;"",Table15[[#This Row],[Salary/Wages
Feb. 15 - Apr. 26, 2020]]&lt;&gt;"",Table15[[#This Row],[Reduced More Than 25%?]]="Yes"),IF(Table15[[#This Row],[Salary/Wages
Feb. 15 - Apr. 26, 2020]]&gt;=Table15[[#This Row],[Salary/Wages
Feb. 15, 2020]],"No","Yes"),"")</f>
        <v/>
      </c>
      <c r="P453" s="108"/>
      <c r="Q453">
        <f>IF(AND(Table15[[#This Row],[Reduction Occurred 
2/15-4/26?]]&lt;&gt;"No",Table15[[#This Row],[Salary/Wages on Dec. 31, 2020 or End of Covered Period]]&gt;=Table15[[#This Row],[Salary/Wages
Feb. 15, 2020]]),0,ROUND(Table15[[#This Row],[Salary/Wages
Most Recent Quarter]]*0.75,2)-Table15[[#This Row],[Salary/Wages
Covered Period]])</f>
        <v>0</v>
      </c>
    </row>
    <row r="454" spans="1:17" x14ac:dyDescent="0.3">
      <c r="A454" s="60"/>
      <c r="B454" s="32"/>
      <c r="C454" s="87"/>
      <c r="D454" s="103">
        <f>IF(AND(NOT(ISBLANK(Table15[[#This Row],[Employee''s Name]])),NOT(ISBLANK(Table15[[#This Row],[Cash Compensation]]))),IF(CoveredPeriod="","See Question 2",MIN(Table15[[#This Row],[Cash Compensation]],MaxSalary)),0)</f>
        <v>0</v>
      </c>
      <c r="E454" s="31"/>
      <c r="F45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4" s="96" t="str">
        <f>IFERROR(IF(Reduction="Yes",0,IF(Table15[[#This Row],[Employee''s Name]]&lt;&gt;"",IF(Table15[[#This Row],[Reduced More Than 25%?]]="No",0,IF(Table15[[#This Row],[Pay Method]]="Hourly",Q454*Table15[[#This Row],[Avg Hours Worked / Week
Most Recent Quarter]]*Weeks,IF(Table15[[#This Row],[Pay Method]]="Salary",Q454*Weeks/52,"Please Select Pay Method"))),"")),"")</f>
        <v/>
      </c>
      <c r="H454" s="32"/>
      <c r="I454" s="98" t="str">
        <f>IFERROR(IF(Table15[[#This Row],[Pay Method]]="Salary",Table15[[#This Row],[Adjusted Cash Compensation ($100,000 Limit)]]/Weeks*52,IF(Table15[[#This Row],[Pay Method]]="Hourly",Table15[[#This Row],[Adjusted Cash Compensation ($100,000 Limit)]]/Weeks/Table15[[#This Row],[Average Hours
Paid/Week]],"")),"")</f>
        <v/>
      </c>
      <c r="J454" s="98"/>
      <c r="K454" s="34" t="str">
        <f>IFERROR(IF(Table15[[#This Row],[Salary/Wages
Covered Period]]&gt;=100000,"N/A",IF(OR(Table15[[#This Row],[Salary/Wages
Covered Period]]/Table15[[#This Row],[Salary/Wages
Most Recent Quarter]]&gt;=0.75,Table15[[#This Row],[Salary/Wages
Most Recent Quarter]]=0),"No","Yes")),"N/A")</f>
        <v>N/A</v>
      </c>
      <c r="L454" s="83"/>
      <c r="M454" s="106"/>
      <c r="N454" s="106"/>
      <c r="O454" s="34" t="str">
        <f>IF(AND(Table15[[#This Row],[Salary/Wages
Feb. 15, 2020]]&lt;&gt;"",Table15[[#This Row],[Salary/Wages
Feb. 15 - Apr. 26, 2020]]&lt;&gt;"",Table15[[#This Row],[Reduced More Than 25%?]]="Yes"),IF(Table15[[#This Row],[Salary/Wages
Feb. 15 - Apr. 26, 2020]]&gt;=Table15[[#This Row],[Salary/Wages
Feb. 15, 2020]],"No","Yes"),"")</f>
        <v/>
      </c>
      <c r="P454" s="108"/>
      <c r="Q454">
        <f>IF(AND(Table15[[#This Row],[Reduction Occurred 
2/15-4/26?]]&lt;&gt;"No",Table15[[#This Row],[Salary/Wages on Dec. 31, 2020 or End of Covered Period]]&gt;=Table15[[#This Row],[Salary/Wages
Feb. 15, 2020]]),0,ROUND(Table15[[#This Row],[Salary/Wages
Most Recent Quarter]]*0.75,2)-Table15[[#This Row],[Salary/Wages
Covered Period]])</f>
        <v>0</v>
      </c>
    </row>
    <row r="455" spans="1:17" x14ac:dyDescent="0.3">
      <c r="A455" s="60"/>
      <c r="B455" s="32"/>
      <c r="C455" s="87"/>
      <c r="D455" s="103">
        <f>IF(AND(NOT(ISBLANK(Table15[[#This Row],[Employee''s Name]])),NOT(ISBLANK(Table15[[#This Row],[Cash Compensation]]))),IF(CoveredPeriod="","See Question 2",MIN(Table15[[#This Row],[Cash Compensation]],MaxSalary)),0)</f>
        <v>0</v>
      </c>
      <c r="E455" s="31"/>
      <c r="F45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5" s="96" t="str">
        <f>IFERROR(IF(Reduction="Yes",0,IF(Table15[[#This Row],[Employee''s Name]]&lt;&gt;"",IF(Table15[[#This Row],[Reduced More Than 25%?]]="No",0,IF(Table15[[#This Row],[Pay Method]]="Hourly",Q455*Table15[[#This Row],[Avg Hours Worked / Week
Most Recent Quarter]]*Weeks,IF(Table15[[#This Row],[Pay Method]]="Salary",Q455*Weeks/52,"Please Select Pay Method"))),"")),"")</f>
        <v/>
      </c>
      <c r="H455" s="32"/>
      <c r="I455" s="98" t="str">
        <f>IFERROR(IF(Table15[[#This Row],[Pay Method]]="Salary",Table15[[#This Row],[Adjusted Cash Compensation ($100,000 Limit)]]/Weeks*52,IF(Table15[[#This Row],[Pay Method]]="Hourly",Table15[[#This Row],[Adjusted Cash Compensation ($100,000 Limit)]]/Weeks/Table15[[#This Row],[Average Hours
Paid/Week]],"")),"")</f>
        <v/>
      </c>
      <c r="J455" s="98"/>
      <c r="K455" s="34" t="str">
        <f>IFERROR(IF(Table15[[#This Row],[Salary/Wages
Covered Period]]&gt;=100000,"N/A",IF(OR(Table15[[#This Row],[Salary/Wages
Covered Period]]/Table15[[#This Row],[Salary/Wages
Most Recent Quarter]]&gt;=0.75,Table15[[#This Row],[Salary/Wages
Most Recent Quarter]]=0),"No","Yes")),"N/A")</f>
        <v>N/A</v>
      </c>
      <c r="L455" s="83"/>
      <c r="M455" s="106"/>
      <c r="N455" s="106"/>
      <c r="O455" s="34" t="str">
        <f>IF(AND(Table15[[#This Row],[Salary/Wages
Feb. 15, 2020]]&lt;&gt;"",Table15[[#This Row],[Salary/Wages
Feb. 15 - Apr. 26, 2020]]&lt;&gt;"",Table15[[#This Row],[Reduced More Than 25%?]]="Yes"),IF(Table15[[#This Row],[Salary/Wages
Feb. 15 - Apr. 26, 2020]]&gt;=Table15[[#This Row],[Salary/Wages
Feb. 15, 2020]],"No","Yes"),"")</f>
        <v/>
      </c>
      <c r="P455" s="108"/>
      <c r="Q455">
        <f>IF(AND(Table15[[#This Row],[Reduction Occurred 
2/15-4/26?]]&lt;&gt;"No",Table15[[#This Row],[Salary/Wages on Dec. 31, 2020 or End of Covered Period]]&gt;=Table15[[#This Row],[Salary/Wages
Feb. 15, 2020]]),0,ROUND(Table15[[#This Row],[Salary/Wages
Most Recent Quarter]]*0.75,2)-Table15[[#This Row],[Salary/Wages
Covered Period]])</f>
        <v>0</v>
      </c>
    </row>
    <row r="456" spans="1:17" x14ac:dyDescent="0.3">
      <c r="A456" s="60"/>
      <c r="B456" s="32"/>
      <c r="C456" s="87"/>
      <c r="D456" s="103">
        <f>IF(AND(NOT(ISBLANK(Table15[[#This Row],[Employee''s Name]])),NOT(ISBLANK(Table15[[#This Row],[Cash Compensation]]))),IF(CoveredPeriod="","See Question 2",MIN(Table15[[#This Row],[Cash Compensation]],MaxSalary)),0)</f>
        <v>0</v>
      </c>
      <c r="E456" s="31"/>
      <c r="F45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6" s="96" t="str">
        <f>IFERROR(IF(Reduction="Yes",0,IF(Table15[[#This Row],[Employee''s Name]]&lt;&gt;"",IF(Table15[[#This Row],[Reduced More Than 25%?]]="No",0,IF(Table15[[#This Row],[Pay Method]]="Hourly",Q456*Table15[[#This Row],[Avg Hours Worked / Week
Most Recent Quarter]]*Weeks,IF(Table15[[#This Row],[Pay Method]]="Salary",Q456*Weeks/52,"Please Select Pay Method"))),"")),"")</f>
        <v/>
      </c>
      <c r="H456" s="32"/>
      <c r="I456" s="98" t="str">
        <f>IFERROR(IF(Table15[[#This Row],[Pay Method]]="Salary",Table15[[#This Row],[Adjusted Cash Compensation ($100,000 Limit)]]/Weeks*52,IF(Table15[[#This Row],[Pay Method]]="Hourly",Table15[[#This Row],[Adjusted Cash Compensation ($100,000 Limit)]]/Weeks/Table15[[#This Row],[Average Hours
Paid/Week]],"")),"")</f>
        <v/>
      </c>
      <c r="J456" s="98"/>
      <c r="K456" s="34" t="str">
        <f>IFERROR(IF(Table15[[#This Row],[Salary/Wages
Covered Period]]&gt;=100000,"N/A",IF(OR(Table15[[#This Row],[Salary/Wages
Covered Period]]/Table15[[#This Row],[Salary/Wages
Most Recent Quarter]]&gt;=0.75,Table15[[#This Row],[Salary/Wages
Most Recent Quarter]]=0),"No","Yes")),"N/A")</f>
        <v>N/A</v>
      </c>
      <c r="L456" s="83"/>
      <c r="M456" s="106"/>
      <c r="N456" s="106"/>
      <c r="O456" s="34" t="str">
        <f>IF(AND(Table15[[#This Row],[Salary/Wages
Feb. 15, 2020]]&lt;&gt;"",Table15[[#This Row],[Salary/Wages
Feb. 15 - Apr. 26, 2020]]&lt;&gt;"",Table15[[#This Row],[Reduced More Than 25%?]]="Yes"),IF(Table15[[#This Row],[Salary/Wages
Feb. 15 - Apr. 26, 2020]]&gt;=Table15[[#This Row],[Salary/Wages
Feb. 15, 2020]],"No","Yes"),"")</f>
        <v/>
      </c>
      <c r="P456" s="108"/>
      <c r="Q456">
        <f>IF(AND(Table15[[#This Row],[Reduction Occurred 
2/15-4/26?]]&lt;&gt;"No",Table15[[#This Row],[Salary/Wages on Dec. 31, 2020 or End of Covered Period]]&gt;=Table15[[#This Row],[Salary/Wages
Feb. 15, 2020]]),0,ROUND(Table15[[#This Row],[Salary/Wages
Most Recent Quarter]]*0.75,2)-Table15[[#This Row],[Salary/Wages
Covered Period]])</f>
        <v>0</v>
      </c>
    </row>
    <row r="457" spans="1:17" x14ac:dyDescent="0.3">
      <c r="A457" s="60"/>
      <c r="B457" s="32"/>
      <c r="C457" s="87"/>
      <c r="D457" s="103">
        <f>IF(AND(NOT(ISBLANK(Table15[[#This Row],[Employee''s Name]])),NOT(ISBLANK(Table15[[#This Row],[Cash Compensation]]))),IF(CoveredPeriod="","See Question 2",MIN(Table15[[#This Row],[Cash Compensation]],MaxSalary)),0)</f>
        <v>0</v>
      </c>
      <c r="E457" s="31"/>
      <c r="F45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7" s="96" t="str">
        <f>IFERROR(IF(Reduction="Yes",0,IF(Table15[[#This Row],[Employee''s Name]]&lt;&gt;"",IF(Table15[[#This Row],[Reduced More Than 25%?]]="No",0,IF(Table15[[#This Row],[Pay Method]]="Hourly",Q457*Table15[[#This Row],[Avg Hours Worked / Week
Most Recent Quarter]]*Weeks,IF(Table15[[#This Row],[Pay Method]]="Salary",Q457*Weeks/52,"Please Select Pay Method"))),"")),"")</f>
        <v/>
      </c>
      <c r="H457" s="32"/>
      <c r="I457" s="98" t="str">
        <f>IFERROR(IF(Table15[[#This Row],[Pay Method]]="Salary",Table15[[#This Row],[Adjusted Cash Compensation ($100,000 Limit)]]/Weeks*52,IF(Table15[[#This Row],[Pay Method]]="Hourly",Table15[[#This Row],[Adjusted Cash Compensation ($100,000 Limit)]]/Weeks/Table15[[#This Row],[Average Hours
Paid/Week]],"")),"")</f>
        <v/>
      </c>
      <c r="J457" s="98"/>
      <c r="K457" s="34" t="str">
        <f>IFERROR(IF(Table15[[#This Row],[Salary/Wages
Covered Period]]&gt;=100000,"N/A",IF(OR(Table15[[#This Row],[Salary/Wages
Covered Period]]/Table15[[#This Row],[Salary/Wages
Most Recent Quarter]]&gt;=0.75,Table15[[#This Row],[Salary/Wages
Most Recent Quarter]]=0),"No","Yes")),"N/A")</f>
        <v>N/A</v>
      </c>
      <c r="L457" s="83"/>
      <c r="M457" s="106"/>
      <c r="N457" s="106"/>
      <c r="O457" s="34" t="str">
        <f>IF(AND(Table15[[#This Row],[Salary/Wages
Feb. 15, 2020]]&lt;&gt;"",Table15[[#This Row],[Salary/Wages
Feb. 15 - Apr. 26, 2020]]&lt;&gt;"",Table15[[#This Row],[Reduced More Than 25%?]]="Yes"),IF(Table15[[#This Row],[Salary/Wages
Feb. 15 - Apr. 26, 2020]]&gt;=Table15[[#This Row],[Salary/Wages
Feb. 15, 2020]],"No","Yes"),"")</f>
        <v/>
      </c>
      <c r="P457" s="108"/>
      <c r="Q457">
        <f>IF(AND(Table15[[#This Row],[Reduction Occurred 
2/15-4/26?]]&lt;&gt;"No",Table15[[#This Row],[Salary/Wages on Dec. 31, 2020 or End of Covered Period]]&gt;=Table15[[#This Row],[Salary/Wages
Feb. 15, 2020]]),0,ROUND(Table15[[#This Row],[Salary/Wages
Most Recent Quarter]]*0.75,2)-Table15[[#This Row],[Salary/Wages
Covered Period]])</f>
        <v>0</v>
      </c>
    </row>
    <row r="458" spans="1:17" x14ac:dyDescent="0.3">
      <c r="A458" s="60"/>
      <c r="B458" s="32"/>
      <c r="C458" s="87"/>
      <c r="D458" s="103">
        <f>IF(AND(NOT(ISBLANK(Table15[[#This Row],[Employee''s Name]])),NOT(ISBLANK(Table15[[#This Row],[Cash Compensation]]))),IF(CoveredPeriod="","See Question 2",MIN(Table15[[#This Row],[Cash Compensation]],MaxSalary)),0)</f>
        <v>0</v>
      </c>
      <c r="E458" s="31"/>
      <c r="F45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8" s="96" t="str">
        <f>IFERROR(IF(Reduction="Yes",0,IF(Table15[[#This Row],[Employee''s Name]]&lt;&gt;"",IF(Table15[[#This Row],[Reduced More Than 25%?]]="No",0,IF(Table15[[#This Row],[Pay Method]]="Hourly",Q458*Table15[[#This Row],[Avg Hours Worked / Week
Most Recent Quarter]]*Weeks,IF(Table15[[#This Row],[Pay Method]]="Salary",Q458*Weeks/52,"Please Select Pay Method"))),"")),"")</f>
        <v/>
      </c>
      <c r="H458" s="32"/>
      <c r="I458" s="98" t="str">
        <f>IFERROR(IF(Table15[[#This Row],[Pay Method]]="Salary",Table15[[#This Row],[Adjusted Cash Compensation ($100,000 Limit)]]/Weeks*52,IF(Table15[[#This Row],[Pay Method]]="Hourly",Table15[[#This Row],[Adjusted Cash Compensation ($100,000 Limit)]]/Weeks/Table15[[#This Row],[Average Hours
Paid/Week]],"")),"")</f>
        <v/>
      </c>
      <c r="J458" s="98"/>
      <c r="K458" s="34" t="str">
        <f>IFERROR(IF(Table15[[#This Row],[Salary/Wages
Covered Period]]&gt;=100000,"N/A",IF(OR(Table15[[#This Row],[Salary/Wages
Covered Period]]/Table15[[#This Row],[Salary/Wages
Most Recent Quarter]]&gt;=0.75,Table15[[#This Row],[Salary/Wages
Most Recent Quarter]]=0),"No","Yes")),"N/A")</f>
        <v>N/A</v>
      </c>
      <c r="L458" s="83"/>
      <c r="M458" s="106"/>
      <c r="N458" s="106"/>
      <c r="O458" s="34" t="str">
        <f>IF(AND(Table15[[#This Row],[Salary/Wages
Feb. 15, 2020]]&lt;&gt;"",Table15[[#This Row],[Salary/Wages
Feb. 15 - Apr. 26, 2020]]&lt;&gt;"",Table15[[#This Row],[Reduced More Than 25%?]]="Yes"),IF(Table15[[#This Row],[Salary/Wages
Feb. 15 - Apr. 26, 2020]]&gt;=Table15[[#This Row],[Salary/Wages
Feb. 15, 2020]],"No","Yes"),"")</f>
        <v/>
      </c>
      <c r="P458" s="108"/>
      <c r="Q458">
        <f>IF(AND(Table15[[#This Row],[Reduction Occurred 
2/15-4/26?]]&lt;&gt;"No",Table15[[#This Row],[Salary/Wages on Dec. 31, 2020 or End of Covered Period]]&gt;=Table15[[#This Row],[Salary/Wages
Feb. 15, 2020]]),0,ROUND(Table15[[#This Row],[Salary/Wages
Most Recent Quarter]]*0.75,2)-Table15[[#This Row],[Salary/Wages
Covered Period]])</f>
        <v>0</v>
      </c>
    </row>
    <row r="459" spans="1:17" x14ac:dyDescent="0.3">
      <c r="A459" s="60"/>
      <c r="B459" s="32"/>
      <c r="C459" s="87"/>
      <c r="D459" s="103">
        <f>IF(AND(NOT(ISBLANK(Table15[[#This Row],[Employee''s Name]])),NOT(ISBLANK(Table15[[#This Row],[Cash Compensation]]))),IF(CoveredPeriod="","See Question 2",MIN(Table15[[#This Row],[Cash Compensation]],MaxSalary)),0)</f>
        <v>0</v>
      </c>
      <c r="E459" s="31"/>
      <c r="F45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59" s="96" t="str">
        <f>IFERROR(IF(Reduction="Yes",0,IF(Table15[[#This Row],[Employee''s Name]]&lt;&gt;"",IF(Table15[[#This Row],[Reduced More Than 25%?]]="No",0,IF(Table15[[#This Row],[Pay Method]]="Hourly",Q459*Table15[[#This Row],[Avg Hours Worked / Week
Most Recent Quarter]]*Weeks,IF(Table15[[#This Row],[Pay Method]]="Salary",Q459*Weeks/52,"Please Select Pay Method"))),"")),"")</f>
        <v/>
      </c>
      <c r="H459" s="32"/>
      <c r="I459" s="98" t="str">
        <f>IFERROR(IF(Table15[[#This Row],[Pay Method]]="Salary",Table15[[#This Row],[Adjusted Cash Compensation ($100,000 Limit)]]/Weeks*52,IF(Table15[[#This Row],[Pay Method]]="Hourly",Table15[[#This Row],[Adjusted Cash Compensation ($100,000 Limit)]]/Weeks/Table15[[#This Row],[Average Hours
Paid/Week]],"")),"")</f>
        <v/>
      </c>
      <c r="J459" s="98"/>
      <c r="K459" s="34" t="str">
        <f>IFERROR(IF(Table15[[#This Row],[Salary/Wages
Covered Period]]&gt;=100000,"N/A",IF(OR(Table15[[#This Row],[Salary/Wages
Covered Period]]/Table15[[#This Row],[Salary/Wages
Most Recent Quarter]]&gt;=0.75,Table15[[#This Row],[Salary/Wages
Most Recent Quarter]]=0),"No","Yes")),"N/A")</f>
        <v>N/A</v>
      </c>
      <c r="L459" s="83"/>
      <c r="M459" s="106"/>
      <c r="N459" s="106"/>
      <c r="O459" s="34" t="str">
        <f>IF(AND(Table15[[#This Row],[Salary/Wages
Feb. 15, 2020]]&lt;&gt;"",Table15[[#This Row],[Salary/Wages
Feb. 15 - Apr. 26, 2020]]&lt;&gt;"",Table15[[#This Row],[Reduced More Than 25%?]]="Yes"),IF(Table15[[#This Row],[Salary/Wages
Feb. 15 - Apr. 26, 2020]]&gt;=Table15[[#This Row],[Salary/Wages
Feb. 15, 2020]],"No","Yes"),"")</f>
        <v/>
      </c>
      <c r="P459" s="108"/>
      <c r="Q459">
        <f>IF(AND(Table15[[#This Row],[Reduction Occurred 
2/15-4/26?]]&lt;&gt;"No",Table15[[#This Row],[Salary/Wages on Dec. 31, 2020 or End of Covered Period]]&gt;=Table15[[#This Row],[Salary/Wages
Feb. 15, 2020]]),0,ROUND(Table15[[#This Row],[Salary/Wages
Most Recent Quarter]]*0.75,2)-Table15[[#This Row],[Salary/Wages
Covered Period]])</f>
        <v>0</v>
      </c>
    </row>
    <row r="460" spans="1:17" x14ac:dyDescent="0.3">
      <c r="A460" s="60"/>
      <c r="B460" s="32"/>
      <c r="C460" s="87"/>
      <c r="D460" s="103">
        <f>IF(AND(NOT(ISBLANK(Table15[[#This Row],[Employee''s Name]])),NOT(ISBLANK(Table15[[#This Row],[Cash Compensation]]))),IF(CoveredPeriod="","See Question 2",MIN(Table15[[#This Row],[Cash Compensation]],MaxSalary)),0)</f>
        <v>0</v>
      </c>
      <c r="E460" s="31"/>
      <c r="F46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0" s="96" t="str">
        <f>IFERROR(IF(Reduction="Yes",0,IF(Table15[[#This Row],[Employee''s Name]]&lt;&gt;"",IF(Table15[[#This Row],[Reduced More Than 25%?]]="No",0,IF(Table15[[#This Row],[Pay Method]]="Hourly",Q460*Table15[[#This Row],[Avg Hours Worked / Week
Most Recent Quarter]]*Weeks,IF(Table15[[#This Row],[Pay Method]]="Salary",Q460*Weeks/52,"Please Select Pay Method"))),"")),"")</f>
        <v/>
      </c>
      <c r="H460" s="32"/>
      <c r="I460" s="98" t="str">
        <f>IFERROR(IF(Table15[[#This Row],[Pay Method]]="Salary",Table15[[#This Row],[Adjusted Cash Compensation ($100,000 Limit)]]/Weeks*52,IF(Table15[[#This Row],[Pay Method]]="Hourly",Table15[[#This Row],[Adjusted Cash Compensation ($100,000 Limit)]]/Weeks/Table15[[#This Row],[Average Hours
Paid/Week]],"")),"")</f>
        <v/>
      </c>
      <c r="J460" s="98"/>
      <c r="K460" s="34" t="str">
        <f>IFERROR(IF(Table15[[#This Row],[Salary/Wages
Covered Period]]&gt;=100000,"N/A",IF(OR(Table15[[#This Row],[Salary/Wages
Covered Period]]/Table15[[#This Row],[Salary/Wages
Most Recent Quarter]]&gt;=0.75,Table15[[#This Row],[Salary/Wages
Most Recent Quarter]]=0),"No","Yes")),"N/A")</f>
        <v>N/A</v>
      </c>
      <c r="L460" s="83"/>
      <c r="M460" s="106"/>
      <c r="N460" s="106"/>
      <c r="O460" s="34" t="str">
        <f>IF(AND(Table15[[#This Row],[Salary/Wages
Feb. 15, 2020]]&lt;&gt;"",Table15[[#This Row],[Salary/Wages
Feb. 15 - Apr. 26, 2020]]&lt;&gt;"",Table15[[#This Row],[Reduced More Than 25%?]]="Yes"),IF(Table15[[#This Row],[Salary/Wages
Feb. 15 - Apr. 26, 2020]]&gt;=Table15[[#This Row],[Salary/Wages
Feb. 15, 2020]],"No","Yes"),"")</f>
        <v/>
      </c>
      <c r="P460" s="108"/>
      <c r="Q460">
        <f>IF(AND(Table15[[#This Row],[Reduction Occurred 
2/15-4/26?]]&lt;&gt;"No",Table15[[#This Row],[Salary/Wages on Dec. 31, 2020 or End of Covered Period]]&gt;=Table15[[#This Row],[Salary/Wages
Feb. 15, 2020]]),0,ROUND(Table15[[#This Row],[Salary/Wages
Most Recent Quarter]]*0.75,2)-Table15[[#This Row],[Salary/Wages
Covered Period]])</f>
        <v>0</v>
      </c>
    </row>
    <row r="461" spans="1:17" x14ac:dyDescent="0.3">
      <c r="A461" s="60"/>
      <c r="B461" s="32"/>
      <c r="C461" s="87"/>
      <c r="D461" s="103">
        <f>IF(AND(NOT(ISBLANK(Table15[[#This Row],[Employee''s Name]])),NOT(ISBLANK(Table15[[#This Row],[Cash Compensation]]))),IF(CoveredPeriod="","See Question 2",MIN(Table15[[#This Row],[Cash Compensation]],MaxSalary)),0)</f>
        <v>0</v>
      </c>
      <c r="E461" s="31"/>
      <c r="F46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1" s="96" t="str">
        <f>IFERROR(IF(Reduction="Yes",0,IF(Table15[[#This Row],[Employee''s Name]]&lt;&gt;"",IF(Table15[[#This Row],[Reduced More Than 25%?]]="No",0,IF(Table15[[#This Row],[Pay Method]]="Hourly",Q461*Table15[[#This Row],[Avg Hours Worked / Week
Most Recent Quarter]]*Weeks,IF(Table15[[#This Row],[Pay Method]]="Salary",Q461*Weeks/52,"Please Select Pay Method"))),"")),"")</f>
        <v/>
      </c>
      <c r="H461" s="32"/>
      <c r="I461" s="98" t="str">
        <f>IFERROR(IF(Table15[[#This Row],[Pay Method]]="Salary",Table15[[#This Row],[Adjusted Cash Compensation ($100,000 Limit)]]/Weeks*52,IF(Table15[[#This Row],[Pay Method]]="Hourly",Table15[[#This Row],[Adjusted Cash Compensation ($100,000 Limit)]]/Weeks/Table15[[#This Row],[Average Hours
Paid/Week]],"")),"")</f>
        <v/>
      </c>
      <c r="J461" s="98"/>
      <c r="K461" s="34" t="str">
        <f>IFERROR(IF(Table15[[#This Row],[Salary/Wages
Covered Period]]&gt;=100000,"N/A",IF(OR(Table15[[#This Row],[Salary/Wages
Covered Period]]/Table15[[#This Row],[Salary/Wages
Most Recent Quarter]]&gt;=0.75,Table15[[#This Row],[Salary/Wages
Most Recent Quarter]]=0),"No","Yes")),"N/A")</f>
        <v>N/A</v>
      </c>
      <c r="L461" s="83"/>
      <c r="M461" s="106"/>
      <c r="N461" s="106"/>
      <c r="O461" s="34" t="str">
        <f>IF(AND(Table15[[#This Row],[Salary/Wages
Feb. 15, 2020]]&lt;&gt;"",Table15[[#This Row],[Salary/Wages
Feb. 15 - Apr. 26, 2020]]&lt;&gt;"",Table15[[#This Row],[Reduced More Than 25%?]]="Yes"),IF(Table15[[#This Row],[Salary/Wages
Feb. 15 - Apr. 26, 2020]]&gt;=Table15[[#This Row],[Salary/Wages
Feb. 15, 2020]],"No","Yes"),"")</f>
        <v/>
      </c>
      <c r="P461" s="108"/>
      <c r="Q461">
        <f>IF(AND(Table15[[#This Row],[Reduction Occurred 
2/15-4/26?]]&lt;&gt;"No",Table15[[#This Row],[Salary/Wages on Dec. 31, 2020 or End of Covered Period]]&gt;=Table15[[#This Row],[Salary/Wages
Feb. 15, 2020]]),0,ROUND(Table15[[#This Row],[Salary/Wages
Most Recent Quarter]]*0.75,2)-Table15[[#This Row],[Salary/Wages
Covered Period]])</f>
        <v>0</v>
      </c>
    </row>
    <row r="462" spans="1:17" x14ac:dyDescent="0.3">
      <c r="A462" s="60"/>
      <c r="B462" s="32"/>
      <c r="C462" s="87"/>
      <c r="D462" s="103">
        <f>IF(AND(NOT(ISBLANK(Table15[[#This Row],[Employee''s Name]])),NOT(ISBLANK(Table15[[#This Row],[Cash Compensation]]))),IF(CoveredPeriod="","See Question 2",MIN(Table15[[#This Row],[Cash Compensation]],MaxSalary)),0)</f>
        <v>0</v>
      </c>
      <c r="E462" s="31"/>
      <c r="F46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2" s="96" t="str">
        <f>IFERROR(IF(Reduction="Yes",0,IF(Table15[[#This Row],[Employee''s Name]]&lt;&gt;"",IF(Table15[[#This Row],[Reduced More Than 25%?]]="No",0,IF(Table15[[#This Row],[Pay Method]]="Hourly",Q462*Table15[[#This Row],[Avg Hours Worked / Week
Most Recent Quarter]]*Weeks,IF(Table15[[#This Row],[Pay Method]]="Salary",Q462*Weeks/52,"Please Select Pay Method"))),"")),"")</f>
        <v/>
      </c>
      <c r="H462" s="32"/>
      <c r="I462" s="98" t="str">
        <f>IFERROR(IF(Table15[[#This Row],[Pay Method]]="Salary",Table15[[#This Row],[Adjusted Cash Compensation ($100,000 Limit)]]/Weeks*52,IF(Table15[[#This Row],[Pay Method]]="Hourly",Table15[[#This Row],[Adjusted Cash Compensation ($100,000 Limit)]]/Weeks/Table15[[#This Row],[Average Hours
Paid/Week]],"")),"")</f>
        <v/>
      </c>
      <c r="J462" s="98"/>
      <c r="K462" s="34" t="str">
        <f>IFERROR(IF(Table15[[#This Row],[Salary/Wages
Covered Period]]&gt;=100000,"N/A",IF(OR(Table15[[#This Row],[Salary/Wages
Covered Period]]/Table15[[#This Row],[Salary/Wages
Most Recent Quarter]]&gt;=0.75,Table15[[#This Row],[Salary/Wages
Most Recent Quarter]]=0),"No","Yes")),"N/A")</f>
        <v>N/A</v>
      </c>
      <c r="L462" s="83"/>
      <c r="M462" s="106"/>
      <c r="N462" s="106"/>
      <c r="O462" s="34" t="str">
        <f>IF(AND(Table15[[#This Row],[Salary/Wages
Feb. 15, 2020]]&lt;&gt;"",Table15[[#This Row],[Salary/Wages
Feb. 15 - Apr. 26, 2020]]&lt;&gt;"",Table15[[#This Row],[Reduced More Than 25%?]]="Yes"),IF(Table15[[#This Row],[Salary/Wages
Feb. 15 - Apr. 26, 2020]]&gt;=Table15[[#This Row],[Salary/Wages
Feb. 15, 2020]],"No","Yes"),"")</f>
        <v/>
      </c>
      <c r="P462" s="108"/>
      <c r="Q462">
        <f>IF(AND(Table15[[#This Row],[Reduction Occurred 
2/15-4/26?]]&lt;&gt;"No",Table15[[#This Row],[Salary/Wages on Dec. 31, 2020 or End of Covered Period]]&gt;=Table15[[#This Row],[Salary/Wages
Feb. 15, 2020]]),0,ROUND(Table15[[#This Row],[Salary/Wages
Most Recent Quarter]]*0.75,2)-Table15[[#This Row],[Salary/Wages
Covered Period]])</f>
        <v>0</v>
      </c>
    </row>
    <row r="463" spans="1:17" x14ac:dyDescent="0.3">
      <c r="A463" s="60"/>
      <c r="B463" s="32"/>
      <c r="C463" s="87"/>
      <c r="D463" s="103">
        <f>IF(AND(NOT(ISBLANK(Table15[[#This Row],[Employee''s Name]])),NOT(ISBLANK(Table15[[#This Row],[Cash Compensation]]))),IF(CoveredPeriod="","See Question 2",MIN(Table15[[#This Row],[Cash Compensation]],MaxSalary)),0)</f>
        <v>0</v>
      </c>
      <c r="E463" s="31"/>
      <c r="F46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3" s="96" t="str">
        <f>IFERROR(IF(Reduction="Yes",0,IF(Table15[[#This Row],[Employee''s Name]]&lt;&gt;"",IF(Table15[[#This Row],[Reduced More Than 25%?]]="No",0,IF(Table15[[#This Row],[Pay Method]]="Hourly",Q463*Table15[[#This Row],[Avg Hours Worked / Week
Most Recent Quarter]]*Weeks,IF(Table15[[#This Row],[Pay Method]]="Salary",Q463*Weeks/52,"Please Select Pay Method"))),"")),"")</f>
        <v/>
      </c>
      <c r="H463" s="32"/>
      <c r="I463" s="98" t="str">
        <f>IFERROR(IF(Table15[[#This Row],[Pay Method]]="Salary",Table15[[#This Row],[Adjusted Cash Compensation ($100,000 Limit)]]/Weeks*52,IF(Table15[[#This Row],[Pay Method]]="Hourly",Table15[[#This Row],[Adjusted Cash Compensation ($100,000 Limit)]]/Weeks/Table15[[#This Row],[Average Hours
Paid/Week]],"")),"")</f>
        <v/>
      </c>
      <c r="J463" s="98"/>
      <c r="K463" s="34" t="str">
        <f>IFERROR(IF(Table15[[#This Row],[Salary/Wages
Covered Period]]&gt;=100000,"N/A",IF(OR(Table15[[#This Row],[Salary/Wages
Covered Period]]/Table15[[#This Row],[Salary/Wages
Most Recent Quarter]]&gt;=0.75,Table15[[#This Row],[Salary/Wages
Most Recent Quarter]]=0),"No","Yes")),"N/A")</f>
        <v>N/A</v>
      </c>
      <c r="L463" s="83"/>
      <c r="M463" s="106"/>
      <c r="N463" s="106"/>
      <c r="O463" s="34" t="str">
        <f>IF(AND(Table15[[#This Row],[Salary/Wages
Feb. 15, 2020]]&lt;&gt;"",Table15[[#This Row],[Salary/Wages
Feb. 15 - Apr. 26, 2020]]&lt;&gt;"",Table15[[#This Row],[Reduced More Than 25%?]]="Yes"),IF(Table15[[#This Row],[Salary/Wages
Feb. 15 - Apr. 26, 2020]]&gt;=Table15[[#This Row],[Salary/Wages
Feb. 15, 2020]],"No","Yes"),"")</f>
        <v/>
      </c>
      <c r="P463" s="108"/>
      <c r="Q463">
        <f>IF(AND(Table15[[#This Row],[Reduction Occurred 
2/15-4/26?]]&lt;&gt;"No",Table15[[#This Row],[Salary/Wages on Dec. 31, 2020 or End of Covered Period]]&gt;=Table15[[#This Row],[Salary/Wages
Feb. 15, 2020]]),0,ROUND(Table15[[#This Row],[Salary/Wages
Most Recent Quarter]]*0.75,2)-Table15[[#This Row],[Salary/Wages
Covered Period]])</f>
        <v>0</v>
      </c>
    </row>
    <row r="464" spans="1:17" x14ac:dyDescent="0.3">
      <c r="A464" s="60"/>
      <c r="B464" s="32"/>
      <c r="C464" s="87"/>
      <c r="D464" s="103">
        <f>IF(AND(NOT(ISBLANK(Table15[[#This Row],[Employee''s Name]])),NOT(ISBLANK(Table15[[#This Row],[Cash Compensation]]))),IF(CoveredPeriod="","See Question 2",MIN(Table15[[#This Row],[Cash Compensation]],MaxSalary)),0)</f>
        <v>0</v>
      </c>
      <c r="E464" s="31"/>
      <c r="F46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4" s="96" t="str">
        <f>IFERROR(IF(Reduction="Yes",0,IF(Table15[[#This Row],[Employee''s Name]]&lt;&gt;"",IF(Table15[[#This Row],[Reduced More Than 25%?]]="No",0,IF(Table15[[#This Row],[Pay Method]]="Hourly",Q464*Table15[[#This Row],[Avg Hours Worked / Week
Most Recent Quarter]]*Weeks,IF(Table15[[#This Row],[Pay Method]]="Salary",Q464*Weeks/52,"Please Select Pay Method"))),"")),"")</f>
        <v/>
      </c>
      <c r="H464" s="32"/>
      <c r="I464" s="98" t="str">
        <f>IFERROR(IF(Table15[[#This Row],[Pay Method]]="Salary",Table15[[#This Row],[Adjusted Cash Compensation ($100,000 Limit)]]/Weeks*52,IF(Table15[[#This Row],[Pay Method]]="Hourly",Table15[[#This Row],[Adjusted Cash Compensation ($100,000 Limit)]]/Weeks/Table15[[#This Row],[Average Hours
Paid/Week]],"")),"")</f>
        <v/>
      </c>
      <c r="J464" s="98"/>
      <c r="K464" s="34" t="str">
        <f>IFERROR(IF(Table15[[#This Row],[Salary/Wages
Covered Period]]&gt;=100000,"N/A",IF(OR(Table15[[#This Row],[Salary/Wages
Covered Period]]/Table15[[#This Row],[Salary/Wages
Most Recent Quarter]]&gt;=0.75,Table15[[#This Row],[Salary/Wages
Most Recent Quarter]]=0),"No","Yes")),"N/A")</f>
        <v>N/A</v>
      </c>
      <c r="L464" s="83"/>
      <c r="M464" s="106"/>
      <c r="N464" s="106"/>
      <c r="O464" s="34" t="str">
        <f>IF(AND(Table15[[#This Row],[Salary/Wages
Feb. 15, 2020]]&lt;&gt;"",Table15[[#This Row],[Salary/Wages
Feb. 15 - Apr. 26, 2020]]&lt;&gt;"",Table15[[#This Row],[Reduced More Than 25%?]]="Yes"),IF(Table15[[#This Row],[Salary/Wages
Feb. 15 - Apr. 26, 2020]]&gt;=Table15[[#This Row],[Salary/Wages
Feb. 15, 2020]],"No","Yes"),"")</f>
        <v/>
      </c>
      <c r="P464" s="108"/>
      <c r="Q464">
        <f>IF(AND(Table15[[#This Row],[Reduction Occurred 
2/15-4/26?]]&lt;&gt;"No",Table15[[#This Row],[Salary/Wages on Dec. 31, 2020 or End of Covered Period]]&gt;=Table15[[#This Row],[Salary/Wages
Feb. 15, 2020]]),0,ROUND(Table15[[#This Row],[Salary/Wages
Most Recent Quarter]]*0.75,2)-Table15[[#This Row],[Salary/Wages
Covered Period]])</f>
        <v>0</v>
      </c>
    </row>
    <row r="465" spans="1:17" x14ac:dyDescent="0.3">
      <c r="A465" s="60"/>
      <c r="B465" s="32"/>
      <c r="C465" s="87"/>
      <c r="D465" s="103">
        <f>IF(AND(NOT(ISBLANK(Table15[[#This Row],[Employee''s Name]])),NOT(ISBLANK(Table15[[#This Row],[Cash Compensation]]))),IF(CoveredPeriod="","See Question 2",MIN(Table15[[#This Row],[Cash Compensation]],MaxSalary)),0)</f>
        <v>0</v>
      </c>
      <c r="E465" s="31"/>
      <c r="F46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5" s="96" t="str">
        <f>IFERROR(IF(Reduction="Yes",0,IF(Table15[[#This Row],[Employee''s Name]]&lt;&gt;"",IF(Table15[[#This Row],[Reduced More Than 25%?]]="No",0,IF(Table15[[#This Row],[Pay Method]]="Hourly",Q465*Table15[[#This Row],[Avg Hours Worked / Week
Most Recent Quarter]]*Weeks,IF(Table15[[#This Row],[Pay Method]]="Salary",Q465*Weeks/52,"Please Select Pay Method"))),"")),"")</f>
        <v/>
      </c>
      <c r="H465" s="32"/>
      <c r="I465" s="98" t="str">
        <f>IFERROR(IF(Table15[[#This Row],[Pay Method]]="Salary",Table15[[#This Row],[Adjusted Cash Compensation ($100,000 Limit)]]/Weeks*52,IF(Table15[[#This Row],[Pay Method]]="Hourly",Table15[[#This Row],[Adjusted Cash Compensation ($100,000 Limit)]]/Weeks/Table15[[#This Row],[Average Hours
Paid/Week]],"")),"")</f>
        <v/>
      </c>
      <c r="J465" s="98"/>
      <c r="K465" s="34" t="str">
        <f>IFERROR(IF(Table15[[#This Row],[Salary/Wages
Covered Period]]&gt;=100000,"N/A",IF(OR(Table15[[#This Row],[Salary/Wages
Covered Period]]/Table15[[#This Row],[Salary/Wages
Most Recent Quarter]]&gt;=0.75,Table15[[#This Row],[Salary/Wages
Most Recent Quarter]]=0),"No","Yes")),"N/A")</f>
        <v>N/A</v>
      </c>
      <c r="L465" s="83"/>
      <c r="M465" s="106"/>
      <c r="N465" s="106"/>
      <c r="O465" s="34" t="str">
        <f>IF(AND(Table15[[#This Row],[Salary/Wages
Feb. 15, 2020]]&lt;&gt;"",Table15[[#This Row],[Salary/Wages
Feb. 15 - Apr. 26, 2020]]&lt;&gt;"",Table15[[#This Row],[Reduced More Than 25%?]]="Yes"),IF(Table15[[#This Row],[Salary/Wages
Feb. 15 - Apr. 26, 2020]]&gt;=Table15[[#This Row],[Salary/Wages
Feb. 15, 2020]],"No","Yes"),"")</f>
        <v/>
      </c>
      <c r="P465" s="108"/>
      <c r="Q465">
        <f>IF(AND(Table15[[#This Row],[Reduction Occurred 
2/15-4/26?]]&lt;&gt;"No",Table15[[#This Row],[Salary/Wages on Dec. 31, 2020 or End of Covered Period]]&gt;=Table15[[#This Row],[Salary/Wages
Feb. 15, 2020]]),0,ROUND(Table15[[#This Row],[Salary/Wages
Most Recent Quarter]]*0.75,2)-Table15[[#This Row],[Salary/Wages
Covered Period]])</f>
        <v>0</v>
      </c>
    </row>
    <row r="466" spans="1:17" x14ac:dyDescent="0.3">
      <c r="A466" s="60"/>
      <c r="B466" s="32"/>
      <c r="C466" s="87"/>
      <c r="D466" s="103">
        <f>IF(AND(NOT(ISBLANK(Table15[[#This Row],[Employee''s Name]])),NOT(ISBLANK(Table15[[#This Row],[Cash Compensation]]))),IF(CoveredPeriod="","See Question 2",MIN(Table15[[#This Row],[Cash Compensation]],MaxSalary)),0)</f>
        <v>0</v>
      </c>
      <c r="E466" s="31"/>
      <c r="F46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6" s="96" t="str">
        <f>IFERROR(IF(Reduction="Yes",0,IF(Table15[[#This Row],[Employee''s Name]]&lt;&gt;"",IF(Table15[[#This Row],[Reduced More Than 25%?]]="No",0,IF(Table15[[#This Row],[Pay Method]]="Hourly",Q466*Table15[[#This Row],[Avg Hours Worked / Week
Most Recent Quarter]]*Weeks,IF(Table15[[#This Row],[Pay Method]]="Salary",Q466*Weeks/52,"Please Select Pay Method"))),"")),"")</f>
        <v/>
      </c>
      <c r="H466" s="32"/>
      <c r="I466" s="98" t="str">
        <f>IFERROR(IF(Table15[[#This Row],[Pay Method]]="Salary",Table15[[#This Row],[Adjusted Cash Compensation ($100,000 Limit)]]/Weeks*52,IF(Table15[[#This Row],[Pay Method]]="Hourly",Table15[[#This Row],[Adjusted Cash Compensation ($100,000 Limit)]]/Weeks/Table15[[#This Row],[Average Hours
Paid/Week]],"")),"")</f>
        <v/>
      </c>
      <c r="J466" s="98"/>
      <c r="K466" s="34" t="str">
        <f>IFERROR(IF(Table15[[#This Row],[Salary/Wages
Covered Period]]&gt;=100000,"N/A",IF(OR(Table15[[#This Row],[Salary/Wages
Covered Period]]/Table15[[#This Row],[Salary/Wages
Most Recent Quarter]]&gt;=0.75,Table15[[#This Row],[Salary/Wages
Most Recent Quarter]]=0),"No","Yes")),"N/A")</f>
        <v>N/A</v>
      </c>
      <c r="L466" s="83"/>
      <c r="M466" s="106"/>
      <c r="N466" s="106"/>
      <c r="O466" s="34" t="str">
        <f>IF(AND(Table15[[#This Row],[Salary/Wages
Feb. 15, 2020]]&lt;&gt;"",Table15[[#This Row],[Salary/Wages
Feb. 15 - Apr. 26, 2020]]&lt;&gt;"",Table15[[#This Row],[Reduced More Than 25%?]]="Yes"),IF(Table15[[#This Row],[Salary/Wages
Feb. 15 - Apr. 26, 2020]]&gt;=Table15[[#This Row],[Salary/Wages
Feb. 15, 2020]],"No","Yes"),"")</f>
        <v/>
      </c>
      <c r="P466" s="108"/>
      <c r="Q466">
        <f>IF(AND(Table15[[#This Row],[Reduction Occurred 
2/15-4/26?]]&lt;&gt;"No",Table15[[#This Row],[Salary/Wages on Dec. 31, 2020 or End of Covered Period]]&gt;=Table15[[#This Row],[Salary/Wages
Feb. 15, 2020]]),0,ROUND(Table15[[#This Row],[Salary/Wages
Most Recent Quarter]]*0.75,2)-Table15[[#This Row],[Salary/Wages
Covered Period]])</f>
        <v>0</v>
      </c>
    </row>
    <row r="467" spans="1:17" x14ac:dyDescent="0.3">
      <c r="A467" s="60"/>
      <c r="B467" s="32"/>
      <c r="C467" s="87"/>
      <c r="D467" s="103">
        <f>IF(AND(NOT(ISBLANK(Table15[[#This Row],[Employee''s Name]])),NOT(ISBLANK(Table15[[#This Row],[Cash Compensation]]))),IF(CoveredPeriod="","See Question 2",MIN(Table15[[#This Row],[Cash Compensation]],MaxSalary)),0)</f>
        <v>0</v>
      </c>
      <c r="E467" s="31"/>
      <c r="F46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7" s="96" t="str">
        <f>IFERROR(IF(Reduction="Yes",0,IF(Table15[[#This Row],[Employee''s Name]]&lt;&gt;"",IF(Table15[[#This Row],[Reduced More Than 25%?]]="No",0,IF(Table15[[#This Row],[Pay Method]]="Hourly",Q467*Table15[[#This Row],[Avg Hours Worked / Week
Most Recent Quarter]]*Weeks,IF(Table15[[#This Row],[Pay Method]]="Salary",Q467*Weeks/52,"Please Select Pay Method"))),"")),"")</f>
        <v/>
      </c>
      <c r="H467" s="32"/>
      <c r="I467" s="98" t="str">
        <f>IFERROR(IF(Table15[[#This Row],[Pay Method]]="Salary",Table15[[#This Row],[Adjusted Cash Compensation ($100,000 Limit)]]/Weeks*52,IF(Table15[[#This Row],[Pay Method]]="Hourly",Table15[[#This Row],[Adjusted Cash Compensation ($100,000 Limit)]]/Weeks/Table15[[#This Row],[Average Hours
Paid/Week]],"")),"")</f>
        <v/>
      </c>
      <c r="J467" s="98"/>
      <c r="K467" s="34" t="str">
        <f>IFERROR(IF(Table15[[#This Row],[Salary/Wages
Covered Period]]&gt;=100000,"N/A",IF(OR(Table15[[#This Row],[Salary/Wages
Covered Period]]/Table15[[#This Row],[Salary/Wages
Most Recent Quarter]]&gt;=0.75,Table15[[#This Row],[Salary/Wages
Most Recent Quarter]]=0),"No","Yes")),"N/A")</f>
        <v>N/A</v>
      </c>
      <c r="L467" s="83"/>
      <c r="M467" s="106"/>
      <c r="N467" s="106"/>
      <c r="O467" s="34" t="str">
        <f>IF(AND(Table15[[#This Row],[Salary/Wages
Feb. 15, 2020]]&lt;&gt;"",Table15[[#This Row],[Salary/Wages
Feb. 15 - Apr. 26, 2020]]&lt;&gt;"",Table15[[#This Row],[Reduced More Than 25%?]]="Yes"),IF(Table15[[#This Row],[Salary/Wages
Feb. 15 - Apr. 26, 2020]]&gt;=Table15[[#This Row],[Salary/Wages
Feb. 15, 2020]],"No","Yes"),"")</f>
        <v/>
      </c>
      <c r="P467" s="108"/>
      <c r="Q467">
        <f>IF(AND(Table15[[#This Row],[Reduction Occurred 
2/15-4/26?]]&lt;&gt;"No",Table15[[#This Row],[Salary/Wages on Dec. 31, 2020 or End of Covered Period]]&gt;=Table15[[#This Row],[Salary/Wages
Feb. 15, 2020]]),0,ROUND(Table15[[#This Row],[Salary/Wages
Most Recent Quarter]]*0.75,2)-Table15[[#This Row],[Salary/Wages
Covered Period]])</f>
        <v>0</v>
      </c>
    </row>
    <row r="468" spans="1:17" x14ac:dyDescent="0.3">
      <c r="A468" s="60"/>
      <c r="B468" s="32"/>
      <c r="C468" s="87"/>
      <c r="D468" s="103">
        <f>IF(AND(NOT(ISBLANK(Table15[[#This Row],[Employee''s Name]])),NOT(ISBLANK(Table15[[#This Row],[Cash Compensation]]))),IF(CoveredPeriod="","See Question 2",MIN(Table15[[#This Row],[Cash Compensation]],MaxSalary)),0)</f>
        <v>0</v>
      </c>
      <c r="E468" s="31"/>
      <c r="F46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8" s="96" t="str">
        <f>IFERROR(IF(Reduction="Yes",0,IF(Table15[[#This Row],[Employee''s Name]]&lt;&gt;"",IF(Table15[[#This Row],[Reduced More Than 25%?]]="No",0,IF(Table15[[#This Row],[Pay Method]]="Hourly",Q468*Table15[[#This Row],[Avg Hours Worked / Week
Most Recent Quarter]]*Weeks,IF(Table15[[#This Row],[Pay Method]]="Salary",Q468*Weeks/52,"Please Select Pay Method"))),"")),"")</f>
        <v/>
      </c>
      <c r="H468" s="32"/>
      <c r="I468" s="98" t="str">
        <f>IFERROR(IF(Table15[[#This Row],[Pay Method]]="Salary",Table15[[#This Row],[Adjusted Cash Compensation ($100,000 Limit)]]/Weeks*52,IF(Table15[[#This Row],[Pay Method]]="Hourly",Table15[[#This Row],[Adjusted Cash Compensation ($100,000 Limit)]]/Weeks/Table15[[#This Row],[Average Hours
Paid/Week]],"")),"")</f>
        <v/>
      </c>
      <c r="J468" s="98"/>
      <c r="K468" s="34" t="str">
        <f>IFERROR(IF(Table15[[#This Row],[Salary/Wages
Covered Period]]&gt;=100000,"N/A",IF(OR(Table15[[#This Row],[Salary/Wages
Covered Period]]/Table15[[#This Row],[Salary/Wages
Most Recent Quarter]]&gt;=0.75,Table15[[#This Row],[Salary/Wages
Most Recent Quarter]]=0),"No","Yes")),"N/A")</f>
        <v>N/A</v>
      </c>
      <c r="L468" s="83"/>
      <c r="M468" s="106"/>
      <c r="N468" s="106"/>
      <c r="O468" s="34" t="str">
        <f>IF(AND(Table15[[#This Row],[Salary/Wages
Feb. 15, 2020]]&lt;&gt;"",Table15[[#This Row],[Salary/Wages
Feb. 15 - Apr. 26, 2020]]&lt;&gt;"",Table15[[#This Row],[Reduced More Than 25%?]]="Yes"),IF(Table15[[#This Row],[Salary/Wages
Feb. 15 - Apr. 26, 2020]]&gt;=Table15[[#This Row],[Salary/Wages
Feb. 15, 2020]],"No","Yes"),"")</f>
        <v/>
      </c>
      <c r="P468" s="108"/>
      <c r="Q468">
        <f>IF(AND(Table15[[#This Row],[Reduction Occurred 
2/15-4/26?]]&lt;&gt;"No",Table15[[#This Row],[Salary/Wages on Dec. 31, 2020 or End of Covered Period]]&gt;=Table15[[#This Row],[Salary/Wages
Feb. 15, 2020]]),0,ROUND(Table15[[#This Row],[Salary/Wages
Most Recent Quarter]]*0.75,2)-Table15[[#This Row],[Salary/Wages
Covered Period]])</f>
        <v>0</v>
      </c>
    </row>
    <row r="469" spans="1:17" x14ac:dyDescent="0.3">
      <c r="A469" s="60"/>
      <c r="B469" s="32"/>
      <c r="C469" s="87"/>
      <c r="D469" s="103">
        <f>IF(AND(NOT(ISBLANK(Table15[[#This Row],[Employee''s Name]])),NOT(ISBLANK(Table15[[#This Row],[Cash Compensation]]))),IF(CoveredPeriod="","See Question 2",MIN(Table15[[#This Row],[Cash Compensation]],MaxSalary)),0)</f>
        <v>0</v>
      </c>
      <c r="E469" s="31"/>
      <c r="F46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69" s="96" t="str">
        <f>IFERROR(IF(Reduction="Yes",0,IF(Table15[[#This Row],[Employee''s Name]]&lt;&gt;"",IF(Table15[[#This Row],[Reduced More Than 25%?]]="No",0,IF(Table15[[#This Row],[Pay Method]]="Hourly",Q469*Table15[[#This Row],[Avg Hours Worked / Week
Most Recent Quarter]]*Weeks,IF(Table15[[#This Row],[Pay Method]]="Salary",Q469*Weeks/52,"Please Select Pay Method"))),"")),"")</f>
        <v/>
      </c>
      <c r="H469" s="32"/>
      <c r="I469" s="98" t="str">
        <f>IFERROR(IF(Table15[[#This Row],[Pay Method]]="Salary",Table15[[#This Row],[Adjusted Cash Compensation ($100,000 Limit)]]/Weeks*52,IF(Table15[[#This Row],[Pay Method]]="Hourly",Table15[[#This Row],[Adjusted Cash Compensation ($100,000 Limit)]]/Weeks/Table15[[#This Row],[Average Hours
Paid/Week]],"")),"")</f>
        <v/>
      </c>
      <c r="J469" s="98"/>
      <c r="K469" s="34" t="str">
        <f>IFERROR(IF(Table15[[#This Row],[Salary/Wages
Covered Period]]&gt;=100000,"N/A",IF(OR(Table15[[#This Row],[Salary/Wages
Covered Period]]/Table15[[#This Row],[Salary/Wages
Most Recent Quarter]]&gt;=0.75,Table15[[#This Row],[Salary/Wages
Most Recent Quarter]]=0),"No","Yes")),"N/A")</f>
        <v>N/A</v>
      </c>
      <c r="L469" s="83"/>
      <c r="M469" s="106"/>
      <c r="N469" s="106"/>
      <c r="O469" s="34" t="str">
        <f>IF(AND(Table15[[#This Row],[Salary/Wages
Feb. 15, 2020]]&lt;&gt;"",Table15[[#This Row],[Salary/Wages
Feb. 15 - Apr. 26, 2020]]&lt;&gt;"",Table15[[#This Row],[Reduced More Than 25%?]]="Yes"),IF(Table15[[#This Row],[Salary/Wages
Feb. 15 - Apr. 26, 2020]]&gt;=Table15[[#This Row],[Salary/Wages
Feb. 15, 2020]],"No","Yes"),"")</f>
        <v/>
      </c>
      <c r="P469" s="108"/>
      <c r="Q469">
        <f>IF(AND(Table15[[#This Row],[Reduction Occurred 
2/15-4/26?]]&lt;&gt;"No",Table15[[#This Row],[Salary/Wages on Dec. 31, 2020 or End of Covered Period]]&gt;=Table15[[#This Row],[Salary/Wages
Feb. 15, 2020]]),0,ROUND(Table15[[#This Row],[Salary/Wages
Most Recent Quarter]]*0.75,2)-Table15[[#This Row],[Salary/Wages
Covered Period]])</f>
        <v>0</v>
      </c>
    </row>
    <row r="470" spans="1:17" x14ac:dyDescent="0.3">
      <c r="A470" s="60"/>
      <c r="B470" s="32"/>
      <c r="C470" s="87"/>
      <c r="D470" s="103">
        <f>IF(AND(NOT(ISBLANK(Table15[[#This Row],[Employee''s Name]])),NOT(ISBLANK(Table15[[#This Row],[Cash Compensation]]))),IF(CoveredPeriod="","See Question 2",MIN(Table15[[#This Row],[Cash Compensation]],MaxSalary)),0)</f>
        <v>0</v>
      </c>
      <c r="E470" s="31"/>
      <c r="F47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0" s="96" t="str">
        <f>IFERROR(IF(Reduction="Yes",0,IF(Table15[[#This Row],[Employee''s Name]]&lt;&gt;"",IF(Table15[[#This Row],[Reduced More Than 25%?]]="No",0,IF(Table15[[#This Row],[Pay Method]]="Hourly",Q470*Table15[[#This Row],[Avg Hours Worked / Week
Most Recent Quarter]]*Weeks,IF(Table15[[#This Row],[Pay Method]]="Salary",Q470*Weeks/52,"Please Select Pay Method"))),"")),"")</f>
        <v/>
      </c>
      <c r="H470" s="32"/>
      <c r="I470" s="98" t="str">
        <f>IFERROR(IF(Table15[[#This Row],[Pay Method]]="Salary",Table15[[#This Row],[Adjusted Cash Compensation ($100,000 Limit)]]/Weeks*52,IF(Table15[[#This Row],[Pay Method]]="Hourly",Table15[[#This Row],[Adjusted Cash Compensation ($100,000 Limit)]]/Weeks/Table15[[#This Row],[Average Hours
Paid/Week]],"")),"")</f>
        <v/>
      </c>
      <c r="J470" s="98"/>
      <c r="K470" s="34" t="str">
        <f>IFERROR(IF(Table15[[#This Row],[Salary/Wages
Covered Period]]&gt;=100000,"N/A",IF(OR(Table15[[#This Row],[Salary/Wages
Covered Period]]/Table15[[#This Row],[Salary/Wages
Most Recent Quarter]]&gt;=0.75,Table15[[#This Row],[Salary/Wages
Most Recent Quarter]]=0),"No","Yes")),"N/A")</f>
        <v>N/A</v>
      </c>
      <c r="L470" s="83"/>
      <c r="M470" s="106"/>
      <c r="N470" s="106"/>
      <c r="O470" s="34" t="str">
        <f>IF(AND(Table15[[#This Row],[Salary/Wages
Feb. 15, 2020]]&lt;&gt;"",Table15[[#This Row],[Salary/Wages
Feb. 15 - Apr. 26, 2020]]&lt;&gt;"",Table15[[#This Row],[Reduced More Than 25%?]]="Yes"),IF(Table15[[#This Row],[Salary/Wages
Feb. 15 - Apr. 26, 2020]]&gt;=Table15[[#This Row],[Salary/Wages
Feb. 15, 2020]],"No","Yes"),"")</f>
        <v/>
      </c>
      <c r="P470" s="108"/>
      <c r="Q470">
        <f>IF(AND(Table15[[#This Row],[Reduction Occurred 
2/15-4/26?]]&lt;&gt;"No",Table15[[#This Row],[Salary/Wages on Dec. 31, 2020 or End of Covered Period]]&gt;=Table15[[#This Row],[Salary/Wages
Feb. 15, 2020]]),0,ROUND(Table15[[#This Row],[Salary/Wages
Most Recent Quarter]]*0.75,2)-Table15[[#This Row],[Salary/Wages
Covered Period]])</f>
        <v>0</v>
      </c>
    </row>
    <row r="471" spans="1:17" x14ac:dyDescent="0.3">
      <c r="A471" s="60"/>
      <c r="B471" s="32"/>
      <c r="C471" s="87"/>
      <c r="D471" s="103">
        <f>IF(AND(NOT(ISBLANK(Table15[[#This Row],[Employee''s Name]])),NOT(ISBLANK(Table15[[#This Row],[Cash Compensation]]))),IF(CoveredPeriod="","See Question 2",MIN(Table15[[#This Row],[Cash Compensation]],MaxSalary)),0)</f>
        <v>0</v>
      </c>
      <c r="E471" s="31"/>
      <c r="F47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1" s="96" t="str">
        <f>IFERROR(IF(Reduction="Yes",0,IF(Table15[[#This Row],[Employee''s Name]]&lt;&gt;"",IF(Table15[[#This Row],[Reduced More Than 25%?]]="No",0,IF(Table15[[#This Row],[Pay Method]]="Hourly",Q471*Table15[[#This Row],[Avg Hours Worked / Week
Most Recent Quarter]]*Weeks,IF(Table15[[#This Row],[Pay Method]]="Salary",Q471*Weeks/52,"Please Select Pay Method"))),"")),"")</f>
        <v/>
      </c>
      <c r="H471" s="32"/>
      <c r="I471" s="98" t="str">
        <f>IFERROR(IF(Table15[[#This Row],[Pay Method]]="Salary",Table15[[#This Row],[Adjusted Cash Compensation ($100,000 Limit)]]/Weeks*52,IF(Table15[[#This Row],[Pay Method]]="Hourly",Table15[[#This Row],[Adjusted Cash Compensation ($100,000 Limit)]]/Weeks/Table15[[#This Row],[Average Hours
Paid/Week]],"")),"")</f>
        <v/>
      </c>
      <c r="J471" s="98"/>
      <c r="K471" s="34" t="str">
        <f>IFERROR(IF(Table15[[#This Row],[Salary/Wages
Covered Period]]&gt;=100000,"N/A",IF(OR(Table15[[#This Row],[Salary/Wages
Covered Period]]/Table15[[#This Row],[Salary/Wages
Most Recent Quarter]]&gt;=0.75,Table15[[#This Row],[Salary/Wages
Most Recent Quarter]]=0),"No","Yes")),"N/A")</f>
        <v>N/A</v>
      </c>
      <c r="L471" s="83"/>
      <c r="M471" s="106"/>
      <c r="N471" s="106"/>
      <c r="O471" s="34" t="str">
        <f>IF(AND(Table15[[#This Row],[Salary/Wages
Feb. 15, 2020]]&lt;&gt;"",Table15[[#This Row],[Salary/Wages
Feb. 15 - Apr. 26, 2020]]&lt;&gt;"",Table15[[#This Row],[Reduced More Than 25%?]]="Yes"),IF(Table15[[#This Row],[Salary/Wages
Feb. 15 - Apr. 26, 2020]]&gt;=Table15[[#This Row],[Salary/Wages
Feb. 15, 2020]],"No","Yes"),"")</f>
        <v/>
      </c>
      <c r="P471" s="108"/>
      <c r="Q471">
        <f>IF(AND(Table15[[#This Row],[Reduction Occurred 
2/15-4/26?]]&lt;&gt;"No",Table15[[#This Row],[Salary/Wages on Dec. 31, 2020 or End of Covered Period]]&gt;=Table15[[#This Row],[Salary/Wages
Feb. 15, 2020]]),0,ROUND(Table15[[#This Row],[Salary/Wages
Most Recent Quarter]]*0.75,2)-Table15[[#This Row],[Salary/Wages
Covered Period]])</f>
        <v>0</v>
      </c>
    </row>
    <row r="472" spans="1:17" x14ac:dyDescent="0.3">
      <c r="A472" s="60"/>
      <c r="B472" s="32"/>
      <c r="C472" s="87"/>
      <c r="D472" s="103">
        <f>IF(AND(NOT(ISBLANK(Table15[[#This Row],[Employee''s Name]])),NOT(ISBLANK(Table15[[#This Row],[Cash Compensation]]))),IF(CoveredPeriod="","See Question 2",MIN(Table15[[#This Row],[Cash Compensation]],MaxSalary)),0)</f>
        <v>0</v>
      </c>
      <c r="E472" s="31"/>
      <c r="F47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2" s="96" t="str">
        <f>IFERROR(IF(Reduction="Yes",0,IF(Table15[[#This Row],[Employee''s Name]]&lt;&gt;"",IF(Table15[[#This Row],[Reduced More Than 25%?]]="No",0,IF(Table15[[#This Row],[Pay Method]]="Hourly",Q472*Table15[[#This Row],[Avg Hours Worked / Week
Most Recent Quarter]]*Weeks,IF(Table15[[#This Row],[Pay Method]]="Salary",Q472*Weeks/52,"Please Select Pay Method"))),"")),"")</f>
        <v/>
      </c>
      <c r="H472" s="32"/>
      <c r="I472" s="98" t="str">
        <f>IFERROR(IF(Table15[[#This Row],[Pay Method]]="Salary",Table15[[#This Row],[Adjusted Cash Compensation ($100,000 Limit)]]/Weeks*52,IF(Table15[[#This Row],[Pay Method]]="Hourly",Table15[[#This Row],[Adjusted Cash Compensation ($100,000 Limit)]]/Weeks/Table15[[#This Row],[Average Hours
Paid/Week]],"")),"")</f>
        <v/>
      </c>
      <c r="J472" s="98"/>
      <c r="K472" s="34" t="str">
        <f>IFERROR(IF(Table15[[#This Row],[Salary/Wages
Covered Period]]&gt;=100000,"N/A",IF(OR(Table15[[#This Row],[Salary/Wages
Covered Period]]/Table15[[#This Row],[Salary/Wages
Most Recent Quarter]]&gt;=0.75,Table15[[#This Row],[Salary/Wages
Most Recent Quarter]]=0),"No","Yes")),"N/A")</f>
        <v>N/A</v>
      </c>
      <c r="L472" s="83"/>
      <c r="M472" s="106"/>
      <c r="N472" s="106"/>
      <c r="O472" s="34" t="str">
        <f>IF(AND(Table15[[#This Row],[Salary/Wages
Feb. 15, 2020]]&lt;&gt;"",Table15[[#This Row],[Salary/Wages
Feb. 15 - Apr. 26, 2020]]&lt;&gt;"",Table15[[#This Row],[Reduced More Than 25%?]]="Yes"),IF(Table15[[#This Row],[Salary/Wages
Feb. 15 - Apr. 26, 2020]]&gt;=Table15[[#This Row],[Salary/Wages
Feb. 15, 2020]],"No","Yes"),"")</f>
        <v/>
      </c>
      <c r="P472" s="108"/>
      <c r="Q472">
        <f>IF(AND(Table15[[#This Row],[Reduction Occurred 
2/15-4/26?]]&lt;&gt;"No",Table15[[#This Row],[Salary/Wages on Dec. 31, 2020 or End of Covered Period]]&gt;=Table15[[#This Row],[Salary/Wages
Feb. 15, 2020]]),0,ROUND(Table15[[#This Row],[Salary/Wages
Most Recent Quarter]]*0.75,2)-Table15[[#This Row],[Salary/Wages
Covered Period]])</f>
        <v>0</v>
      </c>
    </row>
    <row r="473" spans="1:17" x14ac:dyDescent="0.3">
      <c r="A473" s="60"/>
      <c r="B473" s="32"/>
      <c r="C473" s="87"/>
      <c r="D473" s="103">
        <f>IF(AND(NOT(ISBLANK(Table15[[#This Row],[Employee''s Name]])),NOT(ISBLANK(Table15[[#This Row],[Cash Compensation]]))),IF(CoveredPeriod="","See Question 2",MIN(Table15[[#This Row],[Cash Compensation]],MaxSalary)),0)</f>
        <v>0</v>
      </c>
      <c r="E473" s="31"/>
      <c r="F47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3" s="96" t="str">
        <f>IFERROR(IF(Reduction="Yes",0,IF(Table15[[#This Row],[Employee''s Name]]&lt;&gt;"",IF(Table15[[#This Row],[Reduced More Than 25%?]]="No",0,IF(Table15[[#This Row],[Pay Method]]="Hourly",Q473*Table15[[#This Row],[Avg Hours Worked / Week
Most Recent Quarter]]*Weeks,IF(Table15[[#This Row],[Pay Method]]="Salary",Q473*Weeks/52,"Please Select Pay Method"))),"")),"")</f>
        <v/>
      </c>
      <c r="H473" s="32"/>
      <c r="I473" s="98" t="str">
        <f>IFERROR(IF(Table15[[#This Row],[Pay Method]]="Salary",Table15[[#This Row],[Adjusted Cash Compensation ($100,000 Limit)]]/Weeks*52,IF(Table15[[#This Row],[Pay Method]]="Hourly",Table15[[#This Row],[Adjusted Cash Compensation ($100,000 Limit)]]/Weeks/Table15[[#This Row],[Average Hours
Paid/Week]],"")),"")</f>
        <v/>
      </c>
      <c r="J473" s="98"/>
      <c r="K473" s="34" t="str">
        <f>IFERROR(IF(Table15[[#This Row],[Salary/Wages
Covered Period]]&gt;=100000,"N/A",IF(OR(Table15[[#This Row],[Salary/Wages
Covered Period]]/Table15[[#This Row],[Salary/Wages
Most Recent Quarter]]&gt;=0.75,Table15[[#This Row],[Salary/Wages
Most Recent Quarter]]=0),"No","Yes")),"N/A")</f>
        <v>N/A</v>
      </c>
      <c r="L473" s="83"/>
      <c r="M473" s="106"/>
      <c r="N473" s="106"/>
      <c r="O473" s="34" t="str">
        <f>IF(AND(Table15[[#This Row],[Salary/Wages
Feb. 15, 2020]]&lt;&gt;"",Table15[[#This Row],[Salary/Wages
Feb. 15 - Apr. 26, 2020]]&lt;&gt;"",Table15[[#This Row],[Reduced More Than 25%?]]="Yes"),IF(Table15[[#This Row],[Salary/Wages
Feb. 15 - Apr. 26, 2020]]&gt;=Table15[[#This Row],[Salary/Wages
Feb. 15, 2020]],"No","Yes"),"")</f>
        <v/>
      </c>
      <c r="P473" s="108"/>
      <c r="Q473">
        <f>IF(AND(Table15[[#This Row],[Reduction Occurred 
2/15-4/26?]]&lt;&gt;"No",Table15[[#This Row],[Salary/Wages on Dec. 31, 2020 or End of Covered Period]]&gt;=Table15[[#This Row],[Salary/Wages
Feb. 15, 2020]]),0,ROUND(Table15[[#This Row],[Salary/Wages
Most Recent Quarter]]*0.75,2)-Table15[[#This Row],[Salary/Wages
Covered Period]])</f>
        <v>0</v>
      </c>
    </row>
    <row r="474" spans="1:17" x14ac:dyDescent="0.3">
      <c r="A474" s="60"/>
      <c r="B474" s="32"/>
      <c r="C474" s="87"/>
      <c r="D474" s="103">
        <f>IF(AND(NOT(ISBLANK(Table15[[#This Row],[Employee''s Name]])),NOT(ISBLANK(Table15[[#This Row],[Cash Compensation]]))),IF(CoveredPeriod="","See Question 2",MIN(Table15[[#This Row],[Cash Compensation]],MaxSalary)),0)</f>
        <v>0</v>
      </c>
      <c r="E474" s="31"/>
      <c r="F47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4" s="96" t="str">
        <f>IFERROR(IF(Reduction="Yes",0,IF(Table15[[#This Row],[Employee''s Name]]&lt;&gt;"",IF(Table15[[#This Row],[Reduced More Than 25%?]]="No",0,IF(Table15[[#This Row],[Pay Method]]="Hourly",Q474*Table15[[#This Row],[Avg Hours Worked / Week
Most Recent Quarter]]*Weeks,IF(Table15[[#This Row],[Pay Method]]="Salary",Q474*Weeks/52,"Please Select Pay Method"))),"")),"")</f>
        <v/>
      </c>
      <c r="H474" s="32"/>
      <c r="I474" s="98" t="str">
        <f>IFERROR(IF(Table15[[#This Row],[Pay Method]]="Salary",Table15[[#This Row],[Adjusted Cash Compensation ($100,000 Limit)]]/Weeks*52,IF(Table15[[#This Row],[Pay Method]]="Hourly",Table15[[#This Row],[Adjusted Cash Compensation ($100,000 Limit)]]/Weeks/Table15[[#This Row],[Average Hours
Paid/Week]],"")),"")</f>
        <v/>
      </c>
      <c r="J474" s="98"/>
      <c r="K474" s="34" t="str">
        <f>IFERROR(IF(Table15[[#This Row],[Salary/Wages
Covered Period]]&gt;=100000,"N/A",IF(OR(Table15[[#This Row],[Salary/Wages
Covered Period]]/Table15[[#This Row],[Salary/Wages
Most Recent Quarter]]&gt;=0.75,Table15[[#This Row],[Salary/Wages
Most Recent Quarter]]=0),"No","Yes")),"N/A")</f>
        <v>N/A</v>
      </c>
      <c r="L474" s="83"/>
      <c r="M474" s="106"/>
      <c r="N474" s="106"/>
      <c r="O474" s="34" t="str">
        <f>IF(AND(Table15[[#This Row],[Salary/Wages
Feb. 15, 2020]]&lt;&gt;"",Table15[[#This Row],[Salary/Wages
Feb. 15 - Apr. 26, 2020]]&lt;&gt;"",Table15[[#This Row],[Reduced More Than 25%?]]="Yes"),IF(Table15[[#This Row],[Salary/Wages
Feb. 15 - Apr. 26, 2020]]&gt;=Table15[[#This Row],[Salary/Wages
Feb. 15, 2020]],"No","Yes"),"")</f>
        <v/>
      </c>
      <c r="P474" s="108"/>
      <c r="Q474">
        <f>IF(AND(Table15[[#This Row],[Reduction Occurred 
2/15-4/26?]]&lt;&gt;"No",Table15[[#This Row],[Salary/Wages on Dec. 31, 2020 or End of Covered Period]]&gt;=Table15[[#This Row],[Salary/Wages
Feb. 15, 2020]]),0,ROUND(Table15[[#This Row],[Salary/Wages
Most Recent Quarter]]*0.75,2)-Table15[[#This Row],[Salary/Wages
Covered Period]])</f>
        <v>0</v>
      </c>
    </row>
    <row r="475" spans="1:17" x14ac:dyDescent="0.3">
      <c r="A475" s="60"/>
      <c r="B475" s="32"/>
      <c r="C475" s="87"/>
      <c r="D475" s="103">
        <f>IF(AND(NOT(ISBLANK(Table15[[#This Row],[Employee''s Name]])),NOT(ISBLANK(Table15[[#This Row],[Cash Compensation]]))),IF(CoveredPeriod="","See Question 2",MIN(Table15[[#This Row],[Cash Compensation]],MaxSalary)),0)</f>
        <v>0</v>
      </c>
      <c r="E475" s="31"/>
      <c r="F47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5" s="96" t="str">
        <f>IFERROR(IF(Reduction="Yes",0,IF(Table15[[#This Row],[Employee''s Name]]&lt;&gt;"",IF(Table15[[#This Row],[Reduced More Than 25%?]]="No",0,IF(Table15[[#This Row],[Pay Method]]="Hourly",Q475*Table15[[#This Row],[Avg Hours Worked / Week
Most Recent Quarter]]*Weeks,IF(Table15[[#This Row],[Pay Method]]="Salary",Q475*Weeks/52,"Please Select Pay Method"))),"")),"")</f>
        <v/>
      </c>
      <c r="H475" s="32"/>
      <c r="I475" s="98" t="str">
        <f>IFERROR(IF(Table15[[#This Row],[Pay Method]]="Salary",Table15[[#This Row],[Adjusted Cash Compensation ($100,000 Limit)]]/Weeks*52,IF(Table15[[#This Row],[Pay Method]]="Hourly",Table15[[#This Row],[Adjusted Cash Compensation ($100,000 Limit)]]/Weeks/Table15[[#This Row],[Average Hours
Paid/Week]],"")),"")</f>
        <v/>
      </c>
      <c r="J475" s="98"/>
      <c r="K475" s="34" t="str">
        <f>IFERROR(IF(Table15[[#This Row],[Salary/Wages
Covered Period]]&gt;=100000,"N/A",IF(OR(Table15[[#This Row],[Salary/Wages
Covered Period]]/Table15[[#This Row],[Salary/Wages
Most Recent Quarter]]&gt;=0.75,Table15[[#This Row],[Salary/Wages
Most Recent Quarter]]=0),"No","Yes")),"N/A")</f>
        <v>N/A</v>
      </c>
      <c r="L475" s="83"/>
      <c r="M475" s="106"/>
      <c r="N475" s="106"/>
      <c r="O475" s="34" t="str">
        <f>IF(AND(Table15[[#This Row],[Salary/Wages
Feb. 15, 2020]]&lt;&gt;"",Table15[[#This Row],[Salary/Wages
Feb. 15 - Apr. 26, 2020]]&lt;&gt;"",Table15[[#This Row],[Reduced More Than 25%?]]="Yes"),IF(Table15[[#This Row],[Salary/Wages
Feb. 15 - Apr. 26, 2020]]&gt;=Table15[[#This Row],[Salary/Wages
Feb. 15, 2020]],"No","Yes"),"")</f>
        <v/>
      </c>
      <c r="P475" s="108"/>
      <c r="Q475">
        <f>IF(AND(Table15[[#This Row],[Reduction Occurred 
2/15-4/26?]]&lt;&gt;"No",Table15[[#This Row],[Salary/Wages on Dec. 31, 2020 or End of Covered Period]]&gt;=Table15[[#This Row],[Salary/Wages
Feb. 15, 2020]]),0,ROUND(Table15[[#This Row],[Salary/Wages
Most Recent Quarter]]*0.75,2)-Table15[[#This Row],[Salary/Wages
Covered Period]])</f>
        <v>0</v>
      </c>
    </row>
    <row r="476" spans="1:17" x14ac:dyDescent="0.3">
      <c r="A476" s="60"/>
      <c r="B476" s="32"/>
      <c r="C476" s="87"/>
      <c r="D476" s="103">
        <f>IF(AND(NOT(ISBLANK(Table15[[#This Row],[Employee''s Name]])),NOT(ISBLANK(Table15[[#This Row],[Cash Compensation]]))),IF(CoveredPeriod="","See Question 2",MIN(Table15[[#This Row],[Cash Compensation]],MaxSalary)),0)</f>
        <v>0</v>
      </c>
      <c r="E476" s="31"/>
      <c r="F47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6" s="96" t="str">
        <f>IFERROR(IF(Reduction="Yes",0,IF(Table15[[#This Row],[Employee''s Name]]&lt;&gt;"",IF(Table15[[#This Row],[Reduced More Than 25%?]]="No",0,IF(Table15[[#This Row],[Pay Method]]="Hourly",Q476*Table15[[#This Row],[Avg Hours Worked / Week
Most Recent Quarter]]*Weeks,IF(Table15[[#This Row],[Pay Method]]="Salary",Q476*Weeks/52,"Please Select Pay Method"))),"")),"")</f>
        <v/>
      </c>
      <c r="H476" s="32"/>
      <c r="I476" s="98" t="str">
        <f>IFERROR(IF(Table15[[#This Row],[Pay Method]]="Salary",Table15[[#This Row],[Adjusted Cash Compensation ($100,000 Limit)]]/Weeks*52,IF(Table15[[#This Row],[Pay Method]]="Hourly",Table15[[#This Row],[Adjusted Cash Compensation ($100,000 Limit)]]/Weeks/Table15[[#This Row],[Average Hours
Paid/Week]],"")),"")</f>
        <v/>
      </c>
      <c r="J476" s="98"/>
      <c r="K476" s="34" t="str">
        <f>IFERROR(IF(Table15[[#This Row],[Salary/Wages
Covered Period]]&gt;=100000,"N/A",IF(OR(Table15[[#This Row],[Salary/Wages
Covered Period]]/Table15[[#This Row],[Salary/Wages
Most Recent Quarter]]&gt;=0.75,Table15[[#This Row],[Salary/Wages
Most Recent Quarter]]=0),"No","Yes")),"N/A")</f>
        <v>N/A</v>
      </c>
      <c r="L476" s="83"/>
      <c r="M476" s="106"/>
      <c r="N476" s="106"/>
      <c r="O476" s="34" t="str">
        <f>IF(AND(Table15[[#This Row],[Salary/Wages
Feb. 15, 2020]]&lt;&gt;"",Table15[[#This Row],[Salary/Wages
Feb. 15 - Apr. 26, 2020]]&lt;&gt;"",Table15[[#This Row],[Reduced More Than 25%?]]="Yes"),IF(Table15[[#This Row],[Salary/Wages
Feb. 15 - Apr. 26, 2020]]&gt;=Table15[[#This Row],[Salary/Wages
Feb. 15, 2020]],"No","Yes"),"")</f>
        <v/>
      </c>
      <c r="P476" s="108"/>
      <c r="Q476">
        <f>IF(AND(Table15[[#This Row],[Reduction Occurred 
2/15-4/26?]]&lt;&gt;"No",Table15[[#This Row],[Salary/Wages on Dec. 31, 2020 or End of Covered Period]]&gt;=Table15[[#This Row],[Salary/Wages
Feb. 15, 2020]]),0,ROUND(Table15[[#This Row],[Salary/Wages
Most Recent Quarter]]*0.75,2)-Table15[[#This Row],[Salary/Wages
Covered Period]])</f>
        <v>0</v>
      </c>
    </row>
    <row r="477" spans="1:17" x14ac:dyDescent="0.3">
      <c r="A477" s="60"/>
      <c r="B477" s="31"/>
      <c r="C477" s="87"/>
      <c r="D477" s="103">
        <f>IF(AND(NOT(ISBLANK(Table15[[#This Row],[Employee''s Name]])),NOT(ISBLANK(Table15[[#This Row],[Cash Compensation]]))),IF(CoveredPeriod="","See Question 2",MIN(Table15[[#This Row],[Cash Compensation]],MaxSalary)),0)</f>
        <v>0</v>
      </c>
      <c r="E477" s="31"/>
      <c r="F47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7" s="96" t="str">
        <f>IFERROR(IF(Reduction="Yes",0,IF(Table15[[#This Row],[Employee''s Name]]&lt;&gt;"",IF(Table15[[#This Row],[Reduced More Than 25%?]]="No",0,IF(Table15[[#This Row],[Pay Method]]="Hourly",Q477*Table15[[#This Row],[Avg Hours Worked / Week
Most Recent Quarter]]*Weeks,IF(Table15[[#This Row],[Pay Method]]="Salary",Q477*Weeks/52,"Please Select Pay Method"))),"")),"")</f>
        <v/>
      </c>
      <c r="H477" s="80"/>
      <c r="I477" s="99" t="str">
        <f>IFERROR(IF(Table15[[#This Row],[Pay Method]]="Salary",Table15[[#This Row],[Adjusted Cash Compensation ($100,000 Limit)]]/Weeks*52,IF(Table15[[#This Row],[Pay Method]]="Hourly",Table15[[#This Row],[Adjusted Cash Compensation ($100,000 Limit)]]/Weeks/Table15[[#This Row],[Average Hours
Paid/Week]],"")),"")</f>
        <v/>
      </c>
      <c r="J477" s="99"/>
      <c r="K477" s="75" t="str">
        <f>IFERROR(IF(Table15[[#This Row],[Salary/Wages
Covered Period]]&gt;=100000,"N/A",IF(OR(Table15[[#This Row],[Salary/Wages
Covered Period]]/Table15[[#This Row],[Salary/Wages
Most Recent Quarter]]&gt;=0.75,Table15[[#This Row],[Salary/Wages
Most Recent Quarter]]=0),"No","Yes")),"N/A")</f>
        <v>N/A</v>
      </c>
      <c r="L477" s="84"/>
      <c r="M477" s="87"/>
      <c r="N477" s="87"/>
      <c r="O477" s="68" t="str">
        <f>IF(AND(Table15[[#This Row],[Salary/Wages
Feb. 15, 2020]]&lt;&gt;"",Table15[[#This Row],[Salary/Wages
Feb. 15 - Apr. 26, 2020]]&lt;&gt;"",Table15[[#This Row],[Reduced More Than 25%?]]="Yes"),IF(Table15[[#This Row],[Salary/Wages
Feb. 15 - Apr. 26, 2020]]&gt;=Table15[[#This Row],[Salary/Wages
Feb. 15, 2020]],"No","Yes"),"")</f>
        <v/>
      </c>
      <c r="P477" s="109"/>
      <c r="Q477">
        <f>IF(AND(Table15[[#This Row],[Reduction Occurred 
2/15-4/26?]]&lt;&gt;"No",Table15[[#This Row],[Salary/Wages on Dec. 31, 2020 or End of Covered Period]]&gt;=Table15[[#This Row],[Salary/Wages
Feb. 15, 2020]]),0,ROUND(Table15[[#This Row],[Salary/Wages
Most Recent Quarter]]*0.75,2)-Table15[[#This Row],[Salary/Wages
Covered Period]])</f>
        <v>0</v>
      </c>
    </row>
    <row r="478" spans="1:17" x14ac:dyDescent="0.3">
      <c r="A478" s="60"/>
      <c r="B478" s="31"/>
      <c r="C478" s="87"/>
      <c r="D478" s="103">
        <f>IF(AND(NOT(ISBLANK(Table15[[#This Row],[Employee''s Name]])),NOT(ISBLANK(Table15[[#This Row],[Cash Compensation]]))),IF(CoveredPeriod="","See Question 2",MIN(Table15[[#This Row],[Cash Compensation]],MaxSalary)),0)</f>
        <v>0</v>
      </c>
      <c r="E478" s="31"/>
      <c r="F47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8" s="96" t="str">
        <f>IFERROR(IF(Reduction="Yes",0,IF(Table15[[#This Row],[Employee''s Name]]&lt;&gt;"",IF(Table15[[#This Row],[Reduced More Than 25%?]]="No",0,IF(Table15[[#This Row],[Pay Method]]="Hourly",Q478*Table15[[#This Row],[Avg Hours Worked / Week
Most Recent Quarter]]*Weeks,IF(Table15[[#This Row],[Pay Method]]="Salary",Q478*Weeks/52,"Please Select Pay Method"))),"")),"")</f>
        <v/>
      </c>
      <c r="H478" s="80"/>
      <c r="I478" s="99" t="str">
        <f>IFERROR(IF(Table15[[#This Row],[Pay Method]]="Salary",Table15[[#This Row],[Adjusted Cash Compensation ($100,000 Limit)]]/Weeks*52,IF(Table15[[#This Row],[Pay Method]]="Hourly",Table15[[#This Row],[Adjusted Cash Compensation ($100,000 Limit)]]/Weeks/Table15[[#This Row],[Average Hours
Paid/Week]],"")),"")</f>
        <v/>
      </c>
      <c r="J478" s="99"/>
      <c r="K478" s="75" t="str">
        <f>IFERROR(IF(Table15[[#This Row],[Salary/Wages
Covered Period]]&gt;=100000,"N/A",IF(OR(Table15[[#This Row],[Salary/Wages
Covered Period]]/Table15[[#This Row],[Salary/Wages
Most Recent Quarter]]&gt;=0.75,Table15[[#This Row],[Salary/Wages
Most Recent Quarter]]=0),"No","Yes")),"N/A")</f>
        <v>N/A</v>
      </c>
      <c r="L478" s="84"/>
      <c r="M478" s="87"/>
      <c r="N478" s="87"/>
      <c r="O478" s="68" t="str">
        <f>IF(AND(Table15[[#This Row],[Salary/Wages
Feb. 15, 2020]]&lt;&gt;"",Table15[[#This Row],[Salary/Wages
Feb. 15 - Apr. 26, 2020]]&lt;&gt;"",Table15[[#This Row],[Reduced More Than 25%?]]="Yes"),IF(Table15[[#This Row],[Salary/Wages
Feb. 15 - Apr. 26, 2020]]&gt;=Table15[[#This Row],[Salary/Wages
Feb. 15, 2020]],"No","Yes"),"")</f>
        <v/>
      </c>
      <c r="P478" s="109"/>
      <c r="Q478">
        <f>IF(AND(Table15[[#This Row],[Reduction Occurred 
2/15-4/26?]]&lt;&gt;"No",Table15[[#This Row],[Salary/Wages on Dec. 31, 2020 or End of Covered Period]]&gt;=Table15[[#This Row],[Salary/Wages
Feb. 15, 2020]]),0,ROUND(Table15[[#This Row],[Salary/Wages
Most Recent Quarter]]*0.75,2)-Table15[[#This Row],[Salary/Wages
Covered Period]])</f>
        <v>0</v>
      </c>
    </row>
    <row r="479" spans="1:17" x14ac:dyDescent="0.3">
      <c r="A479" s="60"/>
      <c r="B479" s="31"/>
      <c r="C479" s="87"/>
      <c r="D479" s="103">
        <f>IF(AND(NOT(ISBLANK(Table15[[#This Row],[Employee''s Name]])),NOT(ISBLANK(Table15[[#This Row],[Cash Compensation]]))),IF(CoveredPeriod="","See Question 2",MIN(Table15[[#This Row],[Cash Compensation]],MaxSalary)),0)</f>
        <v>0</v>
      </c>
      <c r="E479" s="31"/>
      <c r="F47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79" s="96" t="str">
        <f>IFERROR(IF(Reduction="Yes",0,IF(Table15[[#This Row],[Employee''s Name]]&lt;&gt;"",IF(Table15[[#This Row],[Reduced More Than 25%?]]="No",0,IF(Table15[[#This Row],[Pay Method]]="Hourly",Q479*Table15[[#This Row],[Avg Hours Worked / Week
Most Recent Quarter]]*Weeks,IF(Table15[[#This Row],[Pay Method]]="Salary",Q479*Weeks/52,"Please Select Pay Method"))),"")),"")</f>
        <v/>
      </c>
      <c r="H479" s="80"/>
      <c r="I479" s="99" t="str">
        <f>IFERROR(IF(Table15[[#This Row],[Pay Method]]="Salary",Table15[[#This Row],[Adjusted Cash Compensation ($100,000 Limit)]]/Weeks*52,IF(Table15[[#This Row],[Pay Method]]="Hourly",Table15[[#This Row],[Adjusted Cash Compensation ($100,000 Limit)]]/Weeks/Table15[[#This Row],[Average Hours
Paid/Week]],"")),"")</f>
        <v/>
      </c>
      <c r="J479" s="99"/>
      <c r="K479" s="75" t="str">
        <f>IFERROR(IF(Table15[[#This Row],[Salary/Wages
Covered Period]]&gt;=100000,"N/A",IF(OR(Table15[[#This Row],[Salary/Wages
Covered Period]]/Table15[[#This Row],[Salary/Wages
Most Recent Quarter]]&gt;=0.75,Table15[[#This Row],[Salary/Wages
Most Recent Quarter]]=0),"No","Yes")),"N/A")</f>
        <v>N/A</v>
      </c>
      <c r="L479" s="84"/>
      <c r="M479" s="87"/>
      <c r="N479" s="87"/>
      <c r="O479" s="68" t="str">
        <f>IF(AND(Table15[[#This Row],[Salary/Wages
Feb. 15, 2020]]&lt;&gt;"",Table15[[#This Row],[Salary/Wages
Feb. 15 - Apr. 26, 2020]]&lt;&gt;"",Table15[[#This Row],[Reduced More Than 25%?]]="Yes"),IF(Table15[[#This Row],[Salary/Wages
Feb. 15 - Apr. 26, 2020]]&gt;=Table15[[#This Row],[Salary/Wages
Feb. 15, 2020]],"No","Yes"),"")</f>
        <v/>
      </c>
      <c r="P479" s="109"/>
      <c r="Q479">
        <f>IF(AND(Table15[[#This Row],[Reduction Occurred 
2/15-4/26?]]&lt;&gt;"No",Table15[[#This Row],[Salary/Wages on Dec. 31, 2020 or End of Covered Period]]&gt;=Table15[[#This Row],[Salary/Wages
Feb. 15, 2020]]),0,ROUND(Table15[[#This Row],[Salary/Wages
Most Recent Quarter]]*0.75,2)-Table15[[#This Row],[Salary/Wages
Covered Period]])</f>
        <v>0</v>
      </c>
    </row>
    <row r="480" spans="1:17" x14ac:dyDescent="0.3">
      <c r="A480" s="60"/>
      <c r="B480" s="31"/>
      <c r="C480" s="87"/>
      <c r="D480" s="103">
        <f>IF(AND(NOT(ISBLANK(Table15[[#This Row],[Employee''s Name]])),NOT(ISBLANK(Table15[[#This Row],[Cash Compensation]]))),IF(CoveredPeriod="","See Question 2",MIN(Table15[[#This Row],[Cash Compensation]],MaxSalary)),0)</f>
        <v>0</v>
      </c>
      <c r="E480" s="31"/>
      <c r="F48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0" s="96" t="str">
        <f>IFERROR(IF(Reduction="Yes",0,IF(Table15[[#This Row],[Employee''s Name]]&lt;&gt;"",IF(Table15[[#This Row],[Reduced More Than 25%?]]="No",0,IF(Table15[[#This Row],[Pay Method]]="Hourly",Q480*Table15[[#This Row],[Avg Hours Worked / Week
Most Recent Quarter]]*Weeks,IF(Table15[[#This Row],[Pay Method]]="Salary",Q480*Weeks/52,"Please Select Pay Method"))),"")),"")</f>
        <v/>
      </c>
      <c r="H480" s="80"/>
      <c r="I480" s="99" t="str">
        <f>IFERROR(IF(Table15[[#This Row],[Pay Method]]="Salary",Table15[[#This Row],[Adjusted Cash Compensation ($100,000 Limit)]]/Weeks*52,IF(Table15[[#This Row],[Pay Method]]="Hourly",Table15[[#This Row],[Adjusted Cash Compensation ($100,000 Limit)]]/Weeks/Table15[[#This Row],[Average Hours
Paid/Week]],"")),"")</f>
        <v/>
      </c>
      <c r="J480" s="99"/>
      <c r="K480" s="75" t="str">
        <f>IFERROR(IF(Table15[[#This Row],[Salary/Wages
Covered Period]]&gt;=100000,"N/A",IF(OR(Table15[[#This Row],[Salary/Wages
Covered Period]]/Table15[[#This Row],[Salary/Wages
Most Recent Quarter]]&gt;=0.75,Table15[[#This Row],[Salary/Wages
Most Recent Quarter]]=0),"No","Yes")),"N/A")</f>
        <v>N/A</v>
      </c>
      <c r="L480" s="84"/>
      <c r="M480" s="87"/>
      <c r="N480" s="87"/>
      <c r="O480" s="68" t="str">
        <f>IF(AND(Table15[[#This Row],[Salary/Wages
Feb. 15, 2020]]&lt;&gt;"",Table15[[#This Row],[Salary/Wages
Feb. 15 - Apr. 26, 2020]]&lt;&gt;"",Table15[[#This Row],[Reduced More Than 25%?]]="Yes"),IF(Table15[[#This Row],[Salary/Wages
Feb. 15 - Apr. 26, 2020]]&gt;=Table15[[#This Row],[Salary/Wages
Feb. 15, 2020]],"No","Yes"),"")</f>
        <v/>
      </c>
      <c r="P480" s="109"/>
      <c r="Q480">
        <f>IF(AND(Table15[[#This Row],[Reduction Occurred 
2/15-4/26?]]&lt;&gt;"No",Table15[[#This Row],[Salary/Wages on Dec. 31, 2020 or End of Covered Period]]&gt;=Table15[[#This Row],[Salary/Wages
Feb. 15, 2020]]),0,ROUND(Table15[[#This Row],[Salary/Wages
Most Recent Quarter]]*0.75,2)-Table15[[#This Row],[Salary/Wages
Covered Period]])</f>
        <v>0</v>
      </c>
    </row>
    <row r="481" spans="1:17" x14ac:dyDescent="0.3">
      <c r="A481" s="60"/>
      <c r="B481" s="31"/>
      <c r="C481" s="87"/>
      <c r="D481" s="103">
        <f>IF(AND(NOT(ISBLANK(Table15[[#This Row],[Employee''s Name]])),NOT(ISBLANK(Table15[[#This Row],[Cash Compensation]]))),IF(CoveredPeriod="","See Question 2",MIN(Table15[[#This Row],[Cash Compensation]],MaxSalary)),0)</f>
        <v>0</v>
      </c>
      <c r="E481" s="31"/>
      <c r="F48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1" s="96" t="str">
        <f>IFERROR(IF(Reduction="Yes",0,IF(Table15[[#This Row],[Employee''s Name]]&lt;&gt;"",IF(Table15[[#This Row],[Reduced More Than 25%?]]="No",0,IF(Table15[[#This Row],[Pay Method]]="Hourly",Q481*Table15[[#This Row],[Avg Hours Worked / Week
Most Recent Quarter]]*Weeks,IF(Table15[[#This Row],[Pay Method]]="Salary",Q481*Weeks/52,"Please Select Pay Method"))),"")),"")</f>
        <v/>
      </c>
      <c r="H481" s="80"/>
      <c r="I481" s="99" t="str">
        <f>IFERROR(IF(Table15[[#This Row],[Pay Method]]="Salary",Table15[[#This Row],[Adjusted Cash Compensation ($100,000 Limit)]]/Weeks*52,IF(Table15[[#This Row],[Pay Method]]="Hourly",Table15[[#This Row],[Adjusted Cash Compensation ($100,000 Limit)]]/Weeks/Table15[[#This Row],[Average Hours
Paid/Week]],"")),"")</f>
        <v/>
      </c>
      <c r="J481" s="99"/>
      <c r="K481" s="75" t="str">
        <f>IFERROR(IF(Table15[[#This Row],[Salary/Wages
Covered Period]]&gt;=100000,"N/A",IF(OR(Table15[[#This Row],[Salary/Wages
Covered Period]]/Table15[[#This Row],[Salary/Wages
Most Recent Quarter]]&gt;=0.75,Table15[[#This Row],[Salary/Wages
Most Recent Quarter]]=0),"No","Yes")),"N/A")</f>
        <v>N/A</v>
      </c>
      <c r="L481" s="84"/>
      <c r="M481" s="87"/>
      <c r="N481" s="87"/>
      <c r="O481" s="68" t="str">
        <f>IF(AND(Table15[[#This Row],[Salary/Wages
Feb. 15, 2020]]&lt;&gt;"",Table15[[#This Row],[Salary/Wages
Feb. 15 - Apr. 26, 2020]]&lt;&gt;"",Table15[[#This Row],[Reduced More Than 25%?]]="Yes"),IF(Table15[[#This Row],[Salary/Wages
Feb. 15 - Apr. 26, 2020]]&gt;=Table15[[#This Row],[Salary/Wages
Feb. 15, 2020]],"No","Yes"),"")</f>
        <v/>
      </c>
      <c r="P481" s="109"/>
    </row>
    <row r="482" spans="1:17" x14ac:dyDescent="0.3">
      <c r="A482" s="60"/>
      <c r="B482" s="31"/>
      <c r="C482" s="87"/>
      <c r="D482" s="103">
        <f>IF(AND(NOT(ISBLANK(Table15[[#This Row],[Employee''s Name]])),NOT(ISBLANK(Table15[[#This Row],[Cash Compensation]]))),IF(CoveredPeriod="","See Question 2",MIN(Table15[[#This Row],[Cash Compensation]],MaxSalary)),0)</f>
        <v>0</v>
      </c>
      <c r="E482" s="31"/>
      <c r="F48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2" s="96" t="str">
        <f>IFERROR(IF(Reduction="Yes",0,IF(Table15[[#This Row],[Employee''s Name]]&lt;&gt;"",IF(Table15[[#This Row],[Reduced More Than 25%?]]="No",0,IF(Table15[[#This Row],[Pay Method]]="Hourly",Q482*Table15[[#This Row],[Avg Hours Worked / Week
Most Recent Quarter]]*Weeks,IF(Table15[[#This Row],[Pay Method]]="Salary",Q482*Weeks/52,"Please Select Pay Method"))),"")),"")</f>
        <v/>
      </c>
      <c r="H482" s="80"/>
      <c r="I482" s="99" t="str">
        <f>IFERROR(IF(Table15[[#This Row],[Pay Method]]="Salary",Table15[[#This Row],[Adjusted Cash Compensation ($100,000 Limit)]]/Weeks*52,IF(Table15[[#This Row],[Pay Method]]="Hourly",Table15[[#This Row],[Adjusted Cash Compensation ($100,000 Limit)]]/Weeks/Table15[[#This Row],[Average Hours
Paid/Week]],"")),"")</f>
        <v/>
      </c>
      <c r="J482" s="99"/>
      <c r="K482" s="75" t="str">
        <f>IFERROR(IF(Table15[[#This Row],[Salary/Wages
Covered Period]]&gt;=100000,"N/A",IF(OR(Table15[[#This Row],[Salary/Wages
Covered Period]]/Table15[[#This Row],[Salary/Wages
Most Recent Quarter]]&gt;=0.75,Table15[[#This Row],[Salary/Wages
Most Recent Quarter]]=0),"No","Yes")),"N/A")</f>
        <v>N/A</v>
      </c>
      <c r="L482" s="84"/>
      <c r="M482" s="87"/>
      <c r="N482" s="87"/>
      <c r="O482" s="68" t="str">
        <f>IF(AND(Table15[[#This Row],[Salary/Wages
Feb. 15, 2020]]&lt;&gt;"",Table15[[#This Row],[Salary/Wages
Feb. 15 - Apr. 26, 2020]]&lt;&gt;"",Table15[[#This Row],[Reduced More Than 25%?]]="Yes"),IF(Table15[[#This Row],[Salary/Wages
Feb. 15 - Apr. 26, 2020]]&gt;=Table15[[#This Row],[Salary/Wages
Feb. 15, 2020]],"No","Yes"),"")</f>
        <v/>
      </c>
      <c r="P482" s="109"/>
    </row>
    <row r="483" spans="1:17" x14ac:dyDescent="0.3">
      <c r="A483" s="60"/>
      <c r="B483" s="31"/>
      <c r="C483" s="87"/>
      <c r="D483" s="103">
        <f>IF(AND(NOT(ISBLANK(Table15[[#This Row],[Employee''s Name]])),NOT(ISBLANK(Table15[[#This Row],[Cash Compensation]]))),IF(CoveredPeriod="","See Question 2",MIN(Table15[[#This Row],[Cash Compensation]],MaxSalary)),0)</f>
        <v>0</v>
      </c>
      <c r="E483" s="31"/>
      <c r="F48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3" s="96" t="str">
        <f>IFERROR(IF(Reduction="Yes",0,IF(Table15[[#This Row],[Employee''s Name]]&lt;&gt;"",IF(Table15[[#This Row],[Reduced More Than 25%?]]="No",0,IF(Table15[[#This Row],[Pay Method]]="Hourly",Q483*Table15[[#This Row],[Avg Hours Worked / Week
Most Recent Quarter]]*Weeks,IF(Table15[[#This Row],[Pay Method]]="Salary",Q483*Weeks/52,"Please Select Pay Method"))),"")),"")</f>
        <v/>
      </c>
      <c r="H483" s="80"/>
      <c r="I483" s="99" t="str">
        <f>IFERROR(IF(Table15[[#This Row],[Pay Method]]="Salary",Table15[[#This Row],[Adjusted Cash Compensation ($100,000 Limit)]]/Weeks*52,IF(Table15[[#This Row],[Pay Method]]="Hourly",Table15[[#This Row],[Adjusted Cash Compensation ($100,000 Limit)]]/Weeks/Table15[[#This Row],[Average Hours
Paid/Week]],"")),"")</f>
        <v/>
      </c>
      <c r="J483" s="99"/>
      <c r="K483" s="75" t="str">
        <f>IFERROR(IF(Table15[[#This Row],[Salary/Wages
Covered Period]]&gt;=100000,"N/A",IF(OR(Table15[[#This Row],[Salary/Wages
Covered Period]]/Table15[[#This Row],[Salary/Wages
Most Recent Quarter]]&gt;=0.75,Table15[[#This Row],[Salary/Wages
Most Recent Quarter]]=0),"No","Yes")),"N/A")</f>
        <v>N/A</v>
      </c>
      <c r="L483" s="84"/>
      <c r="M483" s="87"/>
      <c r="N483" s="87"/>
      <c r="O483" s="68" t="str">
        <f>IF(AND(Table15[[#This Row],[Salary/Wages
Feb. 15, 2020]]&lt;&gt;"",Table15[[#This Row],[Salary/Wages
Feb. 15 - Apr. 26, 2020]]&lt;&gt;"",Table15[[#This Row],[Reduced More Than 25%?]]="Yes"),IF(Table15[[#This Row],[Salary/Wages
Feb. 15 - Apr. 26, 2020]]&gt;=Table15[[#This Row],[Salary/Wages
Feb. 15, 2020]],"No","Yes"),"")</f>
        <v/>
      </c>
      <c r="P483" s="109"/>
    </row>
    <row r="484" spans="1:17" x14ac:dyDescent="0.3">
      <c r="A484" s="60"/>
      <c r="B484" s="31"/>
      <c r="C484" s="87"/>
      <c r="D484" s="103">
        <f>IF(AND(NOT(ISBLANK(Table15[[#This Row],[Employee''s Name]])),NOT(ISBLANK(Table15[[#This Row],[Cash Compensation]]))),IF(CoveredPeriod="","See Question 2",MIN(Table15[[#This Row],[Cash Compensation]],MaxSalary)),0)</f>
        <v>0</v>
      </c>
      <c r="E484" s="31"/>
      <c r="F48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4" s="96" t="str">
        <f>IFERROR(IF(Reduction="Yes",0,IF(Table15[[#This Row],[Employee''s Name]]&lt;&gt;"",IF(Table15[[#This Row],[Reduced More Than 25%?]]="No",0,IF(Table15[[#This Row],[Pay Method]]="Hourly",Q484*Table15[[#This Row],[Avg Hours Worked / Week
Most Recent Quarter]]*Weeks,IF(Table15[[#This Row],[Pay Method]]="Salary",Q484*Weeks/52,"Please Select Pay Method"))),"")),"")</f>
        <v/>
      </c>
      <c r="H484" s="80"/>
      <c r="I484" s="99" t="str">
        <f>IFERROR(IF(Table15[[#This Row],[Pay Method]]="Salary",Table15[[#This Row],[Adjusted Cash Compensation ($100,000 Limit)]]/Weeks*52,IF(Table15[[#This Row],[Pay Method]]="Hourly",Table15[[#This Row],[Adjusted Cash Compensation ($100,000 Limit)]]/Weeks/Table15[[#This Row],[Average Hours
Paid/Week]],"")),"")</f>
        <v/>
      </c>
      <c r="J484" s="99"/>
      <c r="K484" s="75" t="str">
        <f>IFERROR(IF(Table15[[#This Row],[Salary/Wages
Covered Period]]&gt;=100000,"N/A",IF(OR(Table15[[#This Row],[Salary/Wages
Covered Period]]/Table15[[#This Row],[Salary/Wages
Most Recent Quarter]]&gt;=0.75,Table15[[#This Row],[Salary/Wages
Most Recent Quarter]]=0),"No","Yes")),"N/A")</f>
        <v>N/A</v>
      </c>
      <c r="L484" s="84"/>
      <c r="M484" s="87"/>
      <c r="N484" s="87"/>
      <c r="O484" s="68" t="str">
        <f>IF(AND(Table15[[#This Row],[Salary/Wages
Feb. 15, 2020]]&lt;&gt;"",Table15[[#This Row],[Salary/Wages
Feb. 15 - Apr. 26, 2020]]&lt;&gt;"",Table15[[#This Row],[Reduced More Than 25%?]]="Yes"),IF(Table15[[#This Row],[Salary/Wages
Feb. 15 - Apr. 26, 2020]]&gt;=Table15[[#This Row],[Salary/Wages
Feb. 15, 2020]],"No","Yes"),"")</f>
        <v/>
      </c>
      <c r="P484" s="109"/>
    </row>
    <row r="485" spans="1:17" x14ac:dyDescent="0.3">
      <c r="A485" s="60"/>
      <c r="B485" s="31"/>
      <c r="C485" s="87"/>
      <c r="D485" s="103">
        <f>IF(AND(NOT(ISBLANK(Table15[[#This Row],[Employee''s Name]])),NOT(ISBLANK(Table15[[#This Row],[Cash Compensation]]))),IF(CoveredPeriod="","See Question 2",MIN(Table15[[#This Row],[Cash Compensation]],MaxSalary)),0)</f>
        <v>0</v>
      </c>
      <c r="E485" s="31"/>
      <c r="F48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5" s="96" t="str">
        <f>IFERROR(IF(Reduction="Yes",0,IF(Table15[[#This Row],[Employee''s Name]]&lt;&gt;"",IF(Table15[[#This Row],[Reduced More Than 25%?]]="No",0,IF(Table15[[#This Row],[Pay Method]]="Hourly",Q485*Table15[[#This Row],[Avg Hours Worked / Week
Most Recent Quarter]]*Weeks,IF(Table15[[#This Row],[Pay Method]]="Salary",Q485*Weeks/52,"Please Select Pay Method"))),"")),"")</f>
        <v/>
      </c>
      <c r="H485" s="80"/>
      <c r="I485" s="99" t="str">
        <f>IFERROR(IF(Table15[[#This Row],[Pay Method]]="Salary",Table15[[#This Row],[Adjusted Cash Compensation ($100,000 Limit)]]/Weeks*52,IF(Table15[[#This Row],[Pay Method]]="Hourly",Table15[[#This Row],[Adjusted Cash Compensation ($100,000 Limit)]]/Weeks/Table15[[#This Row],[Average Hours
Paid/Week]],"")),"")</f>
        <v/>
      </c>
      <c r="J485" s="99"/>
      <c r="K485" s="75" t="str">
        <f>IFERROR(IF(Table15[[#This Row],[Salary/Wages
Covered Period]]&gt;=100000,"N/A",IF(OR(Table15[[#This Row],[Salary/Wages
Covered Period]]/Table15[[#This Row],[Salary/Wages
Most Recent Quarter]]&gt;=0.75,Table15[[#This Row],[Salary/Wages
Most Recent Quarter]]=0),"No","Yes")),"N/A")</f>
        <v>N/A</v>
      </c>
      <c r="L485" s="84"/>
      <c r="M485" s="87"/>
      <c r="N485" s="87"/>
      <c r="O485" s="68" t="str">
        <f>IF(AND(Table15[[#This Row],[Salary/Wages
Feb. 15, 2020]]&lt;&gt;"",Table15[[#This Row],[Salary/Wages
Feb. 15 - Apr. 26, 2020]]&lt;&gt;"",Table15[[#This Row],[Reduced More Than 25%?]]="Yes"),IF(Table15[[#This Row],[Salary/Wages
Feb. 15 - Apr. 26, 2020]]&gt;=Table15[[#This Row],[Salary/Wages
Feb. 15, 2020]],"No","Yes"),"")</f>
        <v/>
      </c>
      <c r="P485" s="109"/>
    </row>
    <row r="486" spans="1:17" x14ac:dyDescent="0.3">
      <c r="A486" s="60"/>
      <c r="B486" s="31"/>
      <c r="C486" s="87"/>
      <c r="D486" s="103">
        <f>IF(AND(NOT(ISBLANK(Table15[[#This Row],[Employee''s Name]])),NOT(ISBLANK(Table15[[#This Row],[Cash Compensation]]))),IF(CoveredPeriod="","See Question 2",MIN(Table15[[#This Row],[Cash Compensation]],MaxSalary)),0)</f>
        <v>0</v>
      </c>
      <c r="E486" s="31"/>
      <c r="F486"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6" s="96" t="str">
        <f>IFERROR(IF(Reduction="Yes",0,IF(Table15[[#This Row],[Employee''s Name]]&lt;&gt;"",IF(Table15[[#This Row],[Reduced More Than 25%?]]="No",0,IF(Table15[[#This Row],[Pay Method]]="Hourly",Q486*Table15[[#This Row],[Avg Hours Worked / Week
Most Recent Quarter]]*Weeks,IF(Table15[[#This Row],[Pay Method]]="Salary",Q486*Weeks/52,"Please Select Pay Method"))),"")),"")</f>
        <v/>
      </c>
      <c r="H486" s="80"/>
      <c r="I486" s="99" t="str">
        <f>IFERROR(IF(Table15[[#This Row],[Pay Method]]="Salary",Table15[[#This Row],[Adjusted Cash Compensation ($100,000 Limit)]]/Weeks*52,IF(Table15[[#This Row],[Pay Method]]="Hourly",Table15[[#This Row],[Adjusted Cash Compensation ($100,000 Limit)]]/Weeks/Table15[[#This Row],[Average Hours
Paid/Week]],"")),"")</f>
        <v/>
      </c>
      <c r="J486" s="99"/>
      <c r="K486" s="75" t="str">
        <f>IFERROR(IF(Table15[[#This Row],[Salary/Wages
Covered Period]]&gt;=100000,"N/A",IF(OR(Table15[[#This Row],[Salary/Wages
Covered Period]]/Table15[[#This Row],[Salary/Wages
Most Recent Quarter]]&gt;=0.75,Table15[[#This Row],[Salary/Wages
Most Recent Quarter]]=0),"No","Yes")),"N/A")</f>
        <v>N/A</v>
      </c>
      <c r="L486" s="84"/>
      <c r="M486" s="87"/>
      <c r="N486" s="87"/>
      <c r="O486" s="68" t="str">
        <f>IF(AND(Table15[[#This Row],[Salary/Wages
Feb. 15, 2020]]&lt;&gt;"",Table15[[#This Row],[Salary/Wages
Feb. 15 - Apr. 26, 2020]]&lt;&gt;"",Table15[[#This Row],[Reduced More Than 25%?]]="Yes"),IF(Table15[[#This Row],[Salary/Wages
Feb. 15 - Apr. 26, 2020]]&gt;=Table15[[#This Row],[Salary/Wages
Feb. 15, 2020]],"No","Yes"),"")</f>
        <v/>
      </c>
      <c r="P486" s="109"/>
    </row>
    <row r="487" spans="1:17" x14ac:dyDescent="0.3">
      <c r="A487" s="60"/>
      <c r="B487" s="31"/>
      <c r="C487" s="87"/>
      <c r="D487" s="103">
        <f>IF(AND(NOT(ISBLANK(Table15[[#This Row],[Employee''s Name]])),NOT(ISBLANK(Table15[[#This Row],[Cash Compensation]]))),IF(CoveredPeriod="","See Question 2",MIN(Table15[[#This Row],[Cash Compensation]],MaxSalary)),0)</f>
        <v>0</v>
      </c>
      <c r="E487" s="31"/>
      <c r="F487"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7" s="96" t="str">
        <f>IFERROR(IF(Reduction="Yes",0,IF(Table15[[#This Row],[Employee''s Name]]&lt;&gt;"",IF(Table15[[#This Row],[Reduced More Than 25%?]]="No",0,IF(Table15[[#This Row],[Pay Method]]="Hourly",Q487*Table15[[#This Row],[Avg Hours Worked / Week
Most Recent Quarter]]*Weeks,IF(Table15[[#This Row],[Pay Method]]="Salary",Q487*Weeks/52,"Please Select Pay Method"))),"")),"")</f>
        <v/>
      </c>
      <c r="H487" s="80"/>
      <c r="I487" s="99" t="str">
        <f>IFERROR(IF(Table15[[#This Row],[Pay Method]]="Salary",Table15[[#This Row],[Adjusted Cash Compensation ($100,000 Limit)]]/Weeks*52,IF(Table15[[#This Row],[Pay Method]]="Hourly",Table15[[#This Row],[Adjusted Cash Compensation ($100,000 Limit)]]/Weeks/Table15[[#This Row],[Average Hours
Paid/Week]],"")),"")</f>
        <v/>
      </c>
      <c r="J487" s="99"/>
      <c r="K487" s="75" t="str">
        <f>IFERROR(IF(Table15[[#This Row],[Salary/Wages
Covered Period]]&gt;=100000,"N/A",IF(OR(Table15[[#This Row],[Salary/Wages
Covered Period]]/Table15[[#This Row],[Salary/Wages
Most Recent Quarter]]&gt;=0.75,Table15[[#This Row],[Salary/Wages
Most Recent Quarter]]=0),"No","Yes")),"N/A")</f>
        <v>N/A</v>
      </c>
      <c r="L487" s="84"/>
      <c r="M487" s="87"/>
      <c r="N487" s="87"/>
      <c r="O487" s="68" t="str">
        <f>IF(AND(Table15[[#This Row],[Salary/Wages
Feb. 15, 2020]]&lt;&gt;"",Table15[[#This Row],[Salary/Wages
Feb. 15 - Apr. 26, 2020]]&lt;&gt;"",Table15[[#This Row],[Reduced More Than 25%?]]="Yes"),IF(Table15[[#This Row],[Salary/Wages
Feb. 15 - Apr. 26, 2020]]&gt;=Table15[[#This Row],[Salary/Wages
Feb. 15, 2020]],"No","Yes"),"")</f>
        <v/>
      </c>
      <c r="P487" s="109"/>
    </row>
    <row r="488" spans="1:17" x14ac:dyDescent="0.3">
      <c r="A488" s="60"/>
      <c r="B488" s="31"/>
      <c r="C488" s="87"/>
      <c r="D488" s="103">
        <f>IF(AND(NOT(ISBLANK(Table15[[#This Row],[Employee''s Name]])),NOT(ISBLANK(Table15[[#This Row],[Cash Compensation]]))),IF(CoveredPeriod="","See Question 2",MIN(Table15[[#This Row],[Cash Compensation]],MaxSalary)),0)</f>
        <v>0</v>
      </c>
      <c r="E488" s="31"/>
      <c r="F488"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8" s="96" t="str">
        <f>IFERROR(IF(Reduction="Yes",0,IF(Table15[[#This Row],[Employee''s Name]]&lt;&gt;"",IF(Table15[[#This Row],[Reduced More Than 25%?]]="No",0,IF(Table15[[#This Row],[Pay Method]]="Hourly",Q488*Table15[[#This Row],[Avg Hours Worked / Week
Most Recent Quarter]]*Weeks,IF(Table15[[#This Row],[Pay Method]]="Salary",Q488*Weeks/52,"Please Select Pay Method"))),"")),"")</f>
        <v/>
      </c>
      <c r="H488" s="80"/>
      <c r="I488" s="99" t="str">
        <f>IFERROR(IF(Table15[[#This Row],[Pay Method]]="Salary",Table15[[#This Row],[Adjusted Cash Compensation ($100,000 Limit)]]/Weeks*52,IF(Table15[[#This Row],[Pay Method]]="Hourly",Table15[[#This Row],[Adjusted Cash Compensation ($100,000 Limit)]]/Weeks/Table15[[#This Row],[Average Hours
Paid/Week]],"")),"")</f>
        <v/>
      </c>
      <c r="J488" s="99"/>
      <c r="K488" s="75" t="str">
        <f>IFERROR(IF(Table15[[#This Row],[Salary/Wages
Covered Period]]&gt;=100000,"N/A",IF(OR(Table15[[#This Row],[Salary/Wages
Covered Period]]/Table15[[#This Row],[Salary/Wages
Most Recent Quarter]]&gt;=0.75,Table15[[#This Row],[Salary/Wages
Most Recent Quarter]]=0),"No","Yes")),"N/A")</f>
        <v>N/A</v>
      </c>
      <c r="L488" s="84"/>
      <c r="M488" s="87"/>
      <c r="N488" s="87"/>
      <c r="O488" s="68" t="str">
        <f>IF(AND(Table15[[#This Row],[Salary/Wages
Feb. 15, 2020]]&lt;&gt;"",Table15[[#This Row],[Salary/Wages
Feb. 15 - Apr. 26, 2020]]&lt;&gt;"",Table15[[#This Row],[Reduced More Than 25%?]]="Yes"),IF(Table15[[#This Row],[Salary/Wages
Feb. 15 - Apr. 26, 2020]]&gt;=Table15[[#This Row],[Salary/Wages
Feb. 15, 2020]],"No","Yes"),"")</f>
        <v/>
      </c>
      <c r="P488" s="109"/>
    </row>
    <row r="489" spans="1:17" x14ac:dyDescent="0.3">
      <c r="A489" s="60"/>
      <c r="B489" s="31"/>
      <c r="C489" s="87"/>
      <c r="D489" s="103">
        <f>IF(AND(NOT(ISBLANK(Table15[[#This Row],[Employee''s Name]])),NOT(ISBLANK(Table15[[#This Row],[Cash Compensation]]))),IF(CoveredPeriod="","See Question 2",MIN(Table15[[#This Row],[Cash Compensation]],MaxSalary)),0)</f>
        <v>0</v>
      </c>
      <c r="E489" s="31"/>
      <c r="F489"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89" s="96" t="str">
        <f>IFERROR(IF(Reduction="Yes",0,IF(Table15[[#This Row],[Employee''s Name]]&lt;&gt;"",IF(Table15[[#This Row],[Reduced More Than 25%?]]="No",0,IF(Table15[[#This Row],[Pay Method]]="Hourly",Q489*Table15[[#This Row],[Avg Hours Worked / Week
Most Recent Quarter]]*Weeks,IF(Table15[[#This Row],[Pay Method]]="Salary",Q489*Weeks/52,"Please Select Pay Method"))),"")),"")</f>
        <v/>
      </c>
      <c r="H489" s="80"/>
      <c r="I489" s="99" t="str">
        <f>IFERROR(IF(Table15[[#This Row],[Pay Method]]="Salary",Table15[[#This Row],[Adjusted Cash Compensation ($100,000 Limit)]]/Weeks*52,IF(Table15[[#This Row],[Pay Method]]="Hourly",Table15[[#This Row],[Adjusted Cash Compensation ($100,000 Limit)]]/Weeks/Table15[[#This Row],[Average Hours
Paid/Week]],"")),"")</f>
        <v/>
      </c>
      <c r="J489" s="99"/>
      <c r="K489" s="75" t="str">
        <f>IFERROR(IF(Table15[[#This Row],[Salary/Wages
Covered Period]]&gt;=100000,"N/A",IF(OR(Table15[[#This Row],[Salary/Wages
Covered Period]]/Table15[[#This Row],[Salary/Wages
Most Recent Quarter]]&gt;=0.75,Table15[[#This Row],[Salary/Wages
Most Recent Quarter]]=0),"No","Yes")),"N/A")</f>
        <v>N/A</v>
      </c>
      <c r="L489" s="84"/>
      <c r="M489" s="87"/>
      <c r="N489" s="87"/>
      <c r="O489" s="68" t="str">
        <f>IF(AND(Table15[[#This Row],[Salary/Wages
Feb. 15, 2020]]&lt;&gt;"",Table15[[#This Row],[Salary/Wages
Feb. 15 - Apr. 26, 2020]]&lt;&gt;"",Table15[[#This Row],[Reduced More Than 25%?]]="Yes"),IF(Table15[[#This Row],[Salary/Wages
Feb. 15 - Apr. 26, 2020]]&gt;=Table15[[#This Row],[Salary/Wages
Feb. 15, 2020]],"No","Yes"),"")</f>
        <v/>
      </c>
      <c r="P489" s="109"/>
      <c r="Q489">
        <f>IF(AND(Table15[[#This Row],[Reduction Occurred 
2/15-4/26?]]&lt;&gt;"No",Table15[[#This Row],[Salary/Wages on Dec. 31, 2020 or End of Covered Period]]&gt;=Table15[[#This Row],[Salary/Wages
Feb. 15, 2020]]),0,ROUND(Table15[[#This Row],[Salary/Wages
Most Recent Quarter]]*0.75,2)-Table15[[#This Row],[Salary/Wages
Covered Period]])</f>
        <v>0</v>
      </c>
    </row>
    <row r="490" spans="1:17" x14ac:dyDescent="0.3">
      <c r="A490" s="60"/>
      <c r="B490" s="31"/>
      <c r="C490" s="87"/>
      <c r="D490" s="103">
        <f>IF(AND(NOT(ISBLANK(Table15[[#This Row],[Employee''s Name]])),NOT(ISBLANK(Table15[[#This Row],[Cash Compensation]]))),IF(CoveredPeriod="","See Question 2",MIN(Table15[[#This Row],[Cash Compensation]],MaxSalary)),0)</f>
        <v>0</v>
      </c>
      <c r="E490" s="31"/>
      <c r="F490"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90" s="96" t="str">
        <f>IFERROR(IF(Reduction="Yes",0,IF(Table15[[#This Row],[Employee''s Name]]&lt;&gt;"",IF(Table15[[#This Row],[Reduced More Than 25%?]]="No",0,IF(Table15[[#This Row],[Pay Method]]="Hourly",Q490*Table15[[#This Row],[Avg Hours Worked / Week
Most Recent Quarter]]*Weeks,IF(Table15[[#This Row],[Pay Method]]="Salary",Q490*Weeks/52,"Please Select Pay Method"))),"")),"")</f>
        <v/>
      </c>
      <c r="H490" s="80"/>
      <c r="I490" s="99" t="str">
        <f>IFERROR(IF(Table15[[#This Row],[Pay Method]]="Salary",Table15[[#This Row],[Adjusted Cash Compensation ($100,000 Limit)]]/Weeks*52,IF(Table15[[#This Row],[Pay Method]]="Hourly",Table15[[#This Row],[Adjusted Cash Compensation ($100,000 Limit)]]/Weeks/Table15[[#This Row],[Average Hours
Paid/Week]],"")),"")</f>
        <v/>
      </c>
      <c r="J490" s="99"/>
      <c r="K490" s="75" t="str">
        <f>IFERROR(IF(Table15[[#This Row],[Salary/Wages
Covered Period]]&gt;=100000,"N/A",IF(OR(Table15[[#This Row],[Salary/Wages
Covered Period]]/Table15[[#This Row],[Salary/Wages
Most Recent Quarter]]&gt;=0.75,Table15[[#This Row],[Salary/Wages
Most Recent Quarter]]=0),"No","Yes")),"N/A")</f>
        <v>N/A</v>
      </c>
      <c r="L490" s="84"/>
      <c r="M490" s="87"/>
      <c r="N490" s="87"/>
      <c r="O490" s="68" t="str">
        <f>IF(AND(Table15[[#This Row],[Salary/Wages
Feb. 15, 2020]]&lt;&gt;"",Table15[[#This Row],[Salary/Wages
Feb. 15 - Apr. 26, 2020]]&lt;&gt;"",Table15[[#This Row],[Reduced More Than 25%?]]="Yes"),IF(Table15[[#This Row],[Salary/Wages
Feb. 15 - Apr. 26, 2020]]&gt;=Table15[[#This Row],[Salary/Wages
Feb. 15, 2020]],"No","Yes"),"")</f>
        <v/>
      </c>
      <c r="P490" s="109"/>
      <c r="Q490">
        <f>IF(AND(Table15[[#This Row],[Reduction Occurred 
2/15-4/26?]]&lt;&gt;"No",Table15[[#This Row],[Salary/Wages on Dec. 31, 2020 or End of Covered Period]]&gt;=Table15[[#This Row],[Salary/Wages
Feb. 15, 2020]]),0,ROUND(Table15[[#This Row],[Salary/Wages
Most Recent Quarter]]*0.75,2)-Table15[[#This Row],[Salary/Wages
Covered Period]])</f>
        <v>0</v>
      </c>
    </row>
    <row r="491" spans="1:17" x14ac:dyDescent="0.3">
      <c r="A491" s="60"/>
      <c r="B491" s="31"/>
      <c r="C491" s="87"/>
      <c r="D491" s="103">
        <f>IF(AND(NOT(ISBLANK(Table15[[#This Row],[Employee''s Name]])),NOT(ISBLANK(Table15[[#This Row],[Cash Compensation]]))),IF(CoveredPeriod="","See Question 2",MIN(Table15[[#This Row],[Cash Compensation]],MaxSalary)),0)</f>
        <v>0</v>
      </c>
      <c r="E491" s="31"/>
      <c r="F491"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91" s="96" t="str">
        <f>IFERROR(IF(Reduction="Yes",0,IF(Table15[[#This Row],[Employee''s Name]]&lt;&gt;"",IF(Table15[[#This Row],[Reduced More Than 25%?]]="No",0,IF(Table15[[#This Row],[Pay Method]]="Hourly",Q491*Table15[[#This Row],[Avg Hours Worked / Week
Most Recent Quarter]]*Weeks,IF(Table15[[#This Row],[Pay Method]]="Salary",Q491*Weeks/52,"Please Select Pay Method"))),"")),"")</f>
        <v/>
      </c>
      <c r="H491" s="80"/>
      <c r="I491" s="99" t="str">
        <f>IFERROR(IF(Table15[[#This Row],[Pay Method]]="Salary",Table15[[#This Row],[Adjusted Cash Compensation ($100,000 Limit)]]/Weeks*52,IF(Table15[[#This Row],[Pay Method]]="Hourly",Table15[[#This Row],[Adjusted Cash Compensation ($100,000 Limit)]]/Weeks/Table15[[#This Row],[Average Hours
Paid/Week]],"")),"")</f>
        <v/>
      </c>
      <c r="J491" s="99"/>
      <c r="K491" s="75" t="str">
        <f>IFERROR(IF(Table15[[#This Row],[Salary/Wages
Covered Period]]&gt;=100000,"N/A",IF(OR(Table15[[#This Row],[Salary/Wages
Covered Period]]/Table15[[#This Row],[Salary/Wages
Most Recent Quarter]]&gt;=0.75,Table15[[#This Row],[Salary/Wages
Most Recent Quarter]]=0),"No","Yes")),"N/A")</f>
        <v>N/A</v>
      </c>
      <c r="L491" s="84"/>
      <c r="M491" s="87"/>
      <c r="N491" s="87"/>
      <c r="O491" s="68" t="str">
        <f>IF(AND(Table15[[#This Row],[Salary/Wages
Feb. 15, 2020]]&lt;&gt;"",Table15[[#This Row],[Salary/Wages
Feb. 15 - Apr. 26, 2020]]&lt;&gt;"",Table15[[#This Row],[Reduced More Than 25%?]]="Yes"),IF(Table15[[#This Row],[Salary/Wages
Feb. 15 - Apr. 26, 2020]]&gt;=Table15[[#This Row],[Salary/Wages
Feb. 15, 2020]],"No","Yes"),"")</f>
        <v/>
      </c>
      <c r="P491" s="109"/>
      <c r="Q491">
        <f>IF(AND(Table15[[#This Row],[Reduction Occurred 
2/15-4/26?]]&lt;&gt;"No",Table15[[#This Row],[Salary/Wages on Dec. 31, 2020 or End of Covered Period]]&gt;=Table15[[#This Row],[Salary/Wages
Feb. 15, 2020]]),0,ROUND(Table15[[#This Row],[Salary/Wages
Most Recent Quarter]]*0.75,2)-Table15[[#This Row],[Salary/Wages
Covered Period]])</f>
        <v>0</v>
      </c>
    </row>
    <row r="492" spans="1:17" x14ac:dyDescent="0.3">
      <c r="A492" s="60"/>
      <c r="B492" s="31"/>
      <c r="C492" s="87"/>
      <c r="D492" s="103">
        <f>IF(AND(NOT(ISBLANK(Table15[[#This Row],[Employee''s Name]])),NOT(ISBLANK(Table15[[#This Row],[Cash Compensation]]))),IF(CoveredPeriod="","See Question 2",MIN(Table15[[#This Row],[Cash Compensation]],MaxSalary)),0)</f>
        <v>0</v>
      </c>
      <c r="E492" s="31"/>
      <c r="F492"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92" s="96" t="str">
        <f>IFERROR(IF(Reduction="Yes",0,IF(Table15[[#This Row],[Employee''s Name]]&lt;&gt;"",IF(Table15[[#This Row],[Reduced More Than 25%?]]="No",0,IF(Table15[[#This Row],[Pay Method]]="Hourly",Q492*Table15[[#This Row],[Avg Hours Worked / Week
Most Recent Quarter]]*Weeks,IF(Table15[[#This Row],[Pay Method]]="Salary",Q492*Weeks/52,"Please Select Pay Method"))),"")),"")</f>
        <v/>
      </c>
      <c r="H492" s="80"/>
      <c r="I492" s="99" t="str">
        <f>IFERROR(IF(Table15[[#This Row],[Pay Method]]="Salary",Table15[[#This Row],[Adjusted Cash Compensation ($100,000 Limit)]]/Weeks*52,IF(Table15[[#This Row],[Pay Method]]="Hourly",Table15[[#This Row],[Adjusted Cash Compensation ($100,000 Limit)]]/Weeks/Table15[[#This Row],[Average Hours
Paid/Week]],"")),"")</f>
        <v/>
      </c>
      <c r="J492" s="99"/>
      <c r="K492" s="75" t="str">
        <f>IFERROR(IF(Table15[[#This Row],[Salary/Wages
Covered Period]]&gt;=100000,"N/A",IF(OR(Table15[[#This Row],[Salary/Wages
Covered Period]]/Table15[[#This Row],[Salary/Wages
Most Recent Quarter]]&gt;=0.75,Table15[[#This Row],[Salary/Wages
Most Recent Quarter]]=0),"No","Yes")),"N/A")</f>
        <v>N/A</v>
      </c>
      <c r="L492" s="84"/>
      <c r="M492" s="87"/>
      <c r="N492" s="87"/>
      <c r="O492" s="68" t="str">
        <f>IF(AND(Table15[[#This Row],[Salary/Wages
Feb. 15, 2020]]&lt;&gt;"",Table15[[#This Row],[Salary/Wages
Feb. 15 - Apr. 26, 2020]]&lt;&gt;"",Table15[[#This Row],[Reduced More Than 25%?]]="Yes"),IF(Table15[[#This Row],[Salary/Wages
Feb. 15 - Apr. 26, 2020]]&gt;=Table15[[#This Row],[Salary/Wages
Feb. 15, 2020]],"No","Yes"),"")</f>
        <v/>
      </c>
      <c r="P492" s="109"/>
      <c r="Q492">
        <f>IF(AND(Table15[[#This Row],[Reduction Occurred 
2/15-4/26?]]&lt;&gt;"No",Table15[[#This Row],[Salary/Wages on Dec. 31, 2020 or End of Covered Period]]&gt;=Table15[[#This Row],[Salary/Wages
Feb. 15, 2020]]),0,ROUND(Table15[[#This Row],[Salary/Wages
Most Recent Quarter]]*0.75,2)-Table15[[#This Row],[Salary/Wages
Covered Period]])</f>
        <v>0</v>
      </c>
    </row>
    <row r="493" spans="1:17" x14ac:dyDescent="0.3">
      <c r="A493" s="60"/>
      <c r="B493" s="31"/>
      <c r="C493" s="87"/>
      <c r="D493" s="103">
        <f>IF(AND(NOT(ISBLANK(Table15[[#This Row],[Employee''s Name]])),NOT(ISBLANK(Table15[[#This Row],[Cash Compensation]]))),IF(CoveredPeriod="","See Question 2",MIN(Table15[[#This Row],[Cash Compensation]],MaxSalary)),0)</f>
        <v>0</v>
      </c>
      <c r="E493" s="31"/>
      <c r="F493"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93" s="96" t="str">
        <f>IFERROR(IF(Reduction="Yes",0,IF(Table15[[#This Row],[Employee''s Name]]&lt;&gt;"",IF(Table15[[#This Row],[Reduced More Than 25%?]]="No",0,IF(Table15[[#This Row],[Pay Method]]="Hourly",Q493*Table15[[#This Row],[Avg Hours Worked / Week
Most Recent Quarter]]*Weeks,IF(Table15[[#This Row],[Pay Method]]="Salary",Q493*Weeks/52,"Please Select Pay Method"))),"")),"")</f>
        <v/>
      </c>
      <c r="H493" s="80"/>
      <c r="I493" s="99" t="str">
        <f>IFERROR(IF(Table15[[#This Row],[Pay Method]]="Salary",Table15[[#This Row],[Adjusted Cash Compensation ($100,000 Limit)]]/Weeks*52,IF(Table15[[#This Row],[Pay Method]]="Hourly",Table15[[#This Row],[Adjusted Cash Compensation ($100,000 Limit)]]/Weeks/Table15[[#This Row],[Average Hours
Paid/Week]],"")),"")</f>
        <v/>
      </c>
      <c r="J493" s="99"/>
      <c r="K493" s="75" t="str">
        <f>IFERROR(IF(Table15[[#This Row],[Salary/Wages
Covered Period]]&gt;=100000,"N/A",IF(OR(Table15[[#This Row],[Salary/Wages
Covered Period]]/Table15[[#This Row],[Salary/Wages
Most Recent Quarter]]&gt;=0.75,Table15[[#This Row],[Salary/Wages
Most Recent Quarter]]=0),"No","Yes")),"N/A")</f>
        <v>N/A</v>
      </c>
      <c r="L493" s="84"/>
      <c r="M493" s="87"/>
      <c r="N493" s="87"/>
      <c r="O493" s="68" t="str">
        <f>IF(AND(Table15[[#This Row],[Salary/Wages
Feb. 15, 2020]]&lt;&gt;"",Table15[[#This Row],[Salary/Wages
Feb. 15 - Apr. 26, 2020]]&lt;&gt;"",Table15[[#This Row],[Reduced More Than 25%?]]="Yes"),IF(Table15[[#This Row],[Salary/Wages
Feb. 15 - Apr. 26, 2020]]&gt;=Table15[[#This Row],[Salary/Wages
Feb. 15, 2020]],"No","Yes"),"")</f>
        <v/>
      </c>
      <c r="P493" s="109"/>
      <c r="Q493">
        <f>IF(AND(Table15[[#This Row],[Reduction Occurred 
2/15-4/26?]]&lt;&gt;"No",Table15[[#This Row],[Salary/Wages on Dec. 31, 2020 or End of Covered Period]]&gt;=Table15[[#This Row],[Salary/Wages
Feb. 15, 2020]]),0,ROUND(Table15[[#This Row],[Salary/Wages
Most Recent Quarter]]*0.75,2)-Table15[[#This Row],[Salary/Wages
Covered Period]])</f>
        <v>0</v>
      </c>
    </row>
    <row r="494" spans="1:17" x14ac:dyDescent="0.3">
      <c r="A494" s="60"/>
      <c r="B494" s="31"/>
      <c r="C494" s="87"/>
      <c r="D494" s="103">
        <f>IF(AND(NOT(ISBLANK(Table15[[#This Row],[Employee''s Name]])),NOT(ISBLANK(Table15[[#This Row],[Cash Compensation]]))),IF(CoveredPeriod="","See Question 2",MIN(Table15[[#This Row],[Cash Compensation]],MaxSalary)),0)</f>
        <v>0</v>
      </c>
      <c r="E494" s="31"/>
      <c r="F494"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94" s="96" t="str">
        <f>IFERROR(IF(Reduction="Yes",0,IF(Table15[[#This Row],[Employee''s Name]]&lt;&gt;"",IF(Table15[[#This Row],[Reduced More Than 25%?]]="No",0,IF(Table15[[#This Row],[Pay Method]]="Hourly",Q494*Table15[[#This Row],[Avg Hours Worked / Week
Most Recent Quarter]]*Weeks,IF(Table15[[#This Row],[Pay Method]]="Salary",Q494*Weeks/52,"Please Select Pay Method"))),"")),"")</f>
        <v/>
      </c>
      <c r="H494" s="80"/>
      <c r="I494" s="99" t="str">
        <f>IFERROR(IF(Table15[[#This Row],[Pay Method]]="Salary",Table15[[#This Row],[Adjusted Cash Compensation ($100,000 Limit)]]/Weeks*52,IF(Table15[[#This Row],[Pay Method]]="Hourly",Table15[[#This Row],[Adjusted Cash Compensation ($100,000 Limit)]]/Weeks/Table15[[#This Row],[Average Hours
Paid/Week]],"")),"")</f>
        <v/>
      </c>
      <c r="J494" s="99"/>
      <c r="K494" s="75" t="str">
        <f>IFERROR(IF(Table15[[#This Row],[Salary/Wages
Covered Period]]&gt;=100000,"N/A",IF(OR(Table15[[#This Row],[Salary/Wages
Covered Period]]/Table15[[#This Row],[Salary/Wages
Most Recent Quarter]]&gt;=0.75,Table15[[#This Row],[Salary/Wages
Most Recent Quarter]]=0),"No","Yes")),"N/A")</f>
        <v>N/A</v>
      </c>
      <c r="L494" s="84"/>
      <c r="M494" s="87"/>
      <c r="N494" s="87"/>
      <c r="O494" s="68" t="str">
        <f>IF(AND(Table15[[#This Row],[Salary/Wages
Feb. 15, 2020]]&lt;&gt;"",Table15[[#This Row],[Salary/Wages
Feb. 15 - Apr. 26, 2020]]&lt;&gt;"",Table15[[#This Row],[Reduced More Than 25%?]]="Yes"),IF(Table15[[#This Row],[Salary/Wages
Feb. 15 - Apr. 26, 2020]]&gt;=Table15[[#This Row],[Salary/Wages
Feb. 15, 2020]],"No","Yes"),"")</f>
        <v/>
      </c>
      <c r="P494" s="109"/>
      <c r="Q494">
        <f>IF(AND(Table15[[#This Row],[Reduction Occurred 
2/15-4/26?]]&lt;&gt;"No",Table15[[#This Row],[Salary/Wages on Dec. 31, 2020 or End of Covered Period]]&gt;=Table15[[#This Row],[Salary/Wages
Feb. 15, 2020]]),0,ROUND(Table15[[#This Row],[Salary/Wages
Most Recent Quarter]]*0.75,2)-Table15[[#This Row],[Salary/Wages
Covered Period]])</f>
        <v>0</v>
      </c>
    </row>
    <row r="495" spans="1:17" x14ac:dyDescent="0.3">
      <c r="A495" s="60"/>
      <c r="B495" s="31"/>
      <c r="C495" s="87"/>
      <c r="D495" s="103">
        <f>IF(AND(NOT(ISBLANK(Table15[[#This Row],[Employee''s Name]])),NOT(ISBLANK(Table15[[#This Row],[Cash Compensation]]))),IF(CoveredPeriod="","See Question 2",MIN(Table15[[#This Row],[Cash Compensation]],MaxSalary)),0)</f>
        <v>0</v>
      </c>
      <c r="E495" s="31"/>
      <c r="F495" s="33">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95" s="96" t="str">
        <f>IFERROR(IF(Reduction="Yes",0,IF(Table15[[#This Row],[Employee''s Name]]&lt;&gt;"",IF(Table15[[#This Row],[Reduced More Than 25%?]]="No",0,IF(Table15[[#This Row],[Pay Method]]="Hourly",Q495*Table15[[#This Row],[Avg Hours Worked / Week
Most Recent Quarter]]*Weeks,IF(Table15[[#This Row],[Pay Method]]="Salary",Q495*Weeks/52,"Please Select Pay Method"))),"")),"")</f>
        <v/>
      </c>
      <c r="H495" s="80"/>
      <c r="I495" s="99" t="str">
        <f>IFERROR(IF(Table15[[#This Row],[Pay Method]]="Salary",Table15[[#This Row],[Adjusted Cash Compensation ($100,000 Limit)]]/Weeks*52,IF(Table15[[#This Row],[Pay Method]]="Hourly",Table15[[#This Row],[Adjusted Cash Compensation ($100,000 Limit)]]/Weeks/Table15[[#This Row],[Average Hours
Paid/Week]],"")),"")</f>
        <v/>
      </c>
      <c r="J495" s="99"/>
      <c r="K495" s="75" t="str">
        <f>IFERROR(IF(Table15[[#This Row],[Salary/Wages
Covered Period]]&gt;=100000,"N/A",IF(OR(Table15[[#This Row],[Salary/Wages
Covered Period]]/Table15[[#This Row],[Salary/Wages
Most Recent Quarter]]&gt;=0.75,Table15[[#This Row],[Salary/Wages
Most Recent Quarter]]=0),"No","Yes")),"N/A")</f>
        <v>N/A</v>
      </c>
      <c r="L495" s="84"/>
      <c r="M495" s="87"/>
      <c r="N495" s="87"/>
      <c r="O495" s="68" t="str">
        <f>IF(AND(Table15[[#This Row],[Salary/Wages
Feb. 15, 2020]]&lt;&gt;"",Table15[[#This Row],[Salary/Wages
Feb. 15 - Apr. 26, 2020]]&lt;&gt;"",Table15[[#This Row],[Reduced More Than 25%?]]="Yes"),IF(Table15[[#This Row],[Salary/Wages
Feb. 15 - Apr. 26, 2020]]&gt;=Table15[[#This Row],[Salary/Wages
Feb. 15, 2020]],"No","Yes"),"")</f>
        <v/>
      </c>
      <c r="P495" s="109"/>
      <c r="Q495">
        <f>IF(AND(Table15[[#This Row],[Reduction Occurred 
2/15-4/26?]]&lt;&gt;"No",Table15[[#This Row],[Salary/Wages on Dec. 31, 2020 or End of Covered Period]]&gt;=Table15[[#This Row],[Salary/Wages
Feb. 15, 2020]]),0,ROUND(Table15[[#This Row],[Salary/Wages
Most Recent Quarter]]*0.75,2)-Table15[[#This Row],[Salary/Wages
Covered Period]])</f>
        <v>0</v>
      </c>
    </row>
    <row r="496" spans="1:17" x14ac:dyDescent="0.3">
      <c r="A496" s="62"/>
      <c r="B496" s="63"/>
      <c r="C496" s="88"/>
      <c r="D496" s="104">
        <f>IF(AND(NOT(ISBLANK(Table15[[#This Row],[Employee''s Name]])),NOT(ISBLANK(Table15[[#This Row],[Cash Compensation]]))),IF(CoveredPeriod="","See Question 2",MIN(Table15[[#This Row],[Cash Compensation]],MaxSalary)),0)</f>
        <v>0</v>
      </c>
      <c r="E496" s="63"/>
      <c r="F496" s="76">
        <f>IFERROR(IF(Table15[[#This Row],[Average Hours
Paid/Week]]&lt;&gt;"",IF(FTECalc="Standard",MIN(ROUND(Table15[[#This Row],[Average Hours
Paid/Week]]/40,1),1),IF(FTECalc="Simplified",IF(Table15[[#This Row],[Average Hours
Paid/Week]]="FT",1,IF(Table15[[#This Row],[Average Hours
Paid/Week]]="PT",0.5,IF(Table15[[#This Row],[Average Hours
Paid/Week]]&lt;40,0.5,IF(AND(ISNUMBER(Table15[[#This Row],[Average Hours
Paid/Week]]),Table15[[#This Row],[Average Hours
Paid/Week]]&gt;=40),1,"N/A")))),"See Question 3")),0),"N/A")</f>
        <v>0</v>
      </c>
      <c r="G496" s="140" t="str">
        <f>IFERROR(IF(Reduction="Yes",0,IF(Table15[[#This Row],[Employee''s Name]]&lt;&gt;"",IF(Table15[[#This Row],[Reduced More Than 25%?]]="No",0,IF(Table15[[#This Row],[Pay Method]]="Hourly",Q496*Table15[[#This Row],[Avg Hours Worked / Week
Most Recent Quarter]]*Weeks,IF(Table15[[#This Row],[Pay Method]]="Salary",Q496*Weeks/52,"Please Select Pay Method"))),"")),"")</f>
        <v/>
      </c>
      <c r="H496" s="81"/>
      <c r="I496" s="100" t="str">
        <f>IFERROR(IF(Table15[[#This Row],[Pay Method]]="Salary",Table15[[#This Row],[Adjusted Cash Compensation ($100,000 Limit)]]/Weeks*52,IF(Table15[[#This Row],[Pay Method]]="Hourly",Table15[[#This Row],[Adjusted Cash Compensation ($100,000 Limit)]]/Weeks/Table15[[#This Row],[Average Hours
Paid/Week]],"")),"")</f>
        <v/>
      </c>
      <c r="J496" s="100"/>
      <c r="K496" s="77" t="str">
        <f>IFERROR(IF(Table15[[#This Row],[Salary/Wages
Covered Period]]&gt;=100000,"N/A",IF(OR(Table15[[#This Row],[Salary/Wages
Covered Period]]/Table15[[#This Row],[Salary/Wages
Most Recent Quarter]]&gt;=0.75,Table15[[#This Row],[Salary/Wages
Most Recent Quarter]]=0),"No","Yes")),"N/A")</f>
        <v>N/A</v>
      </c>
      <c r="L496" s="85"/>
      <c r="M496" s="88"/>
      <c r="N496" s="88"/>
      <c r="O496" s="69" t="str">
        <f>IF(AND(Table15[[#This Row],[Salary/Wages
Feb. 15, 2020]]&lt;&gt;"",Table15[[#This Row],[Salary/Wages
Feb. 15 - Apr. 26, 2020]]&lt;&gt;"",Table15[[#This Row],[Reduced More Than 25%?]]="Yes"),IF(Table15[[#This Row],[Salary/Wages
Feb. 15 - Apr. 26, 2020]]&gt;=Table15[[#This Row],[Salary/Wages
Feb. 15, 2020]],"No","Yes"),"")</f>
        <v/>
      </c>
      <c r="P496" s="110"/>
      <c r="Q496">
        <f>IF(AND(Table15[[#This Row],[Reduction Occurred 
2/15-4/26?]]&lt;&gt;"No",Table15[[#This Row],[Salary/Wages on Dec. 31, 2020 or End of Covered Period]]&gt;=Table15[[#This Row],[Salary/Wages
Feb. 15, 2020]]),0,ROUND(Table15[[#This Row],[Salary/Wages
Most Recent Quarter]]*0.75,2)-Table15[[#This Row],[Salary/Wages
Covered Period]])</f>
        <v>0</v>
      </c>
    </row>
    <row r="497" spans="1:15" ht="15" thickBot="1" x14ac:dyDescent="0.35">
      <c r="A497" s="6" t="s">
        <v>27</v>
      </c>
      <c r="D497" s="223">
        <f>SUM(Table15[Adjusted Cash Compensation ($100,000 Limit)])</f>
        <v>0</v>
      </c>
      <c r="F497" s="72">
        <f>SUM(Table15[Average FTE])</f>
        <v>0</v>
      </c>
      <c r="G497" s="224">
        <f>SUM(Table15[Salary / Hourly Wage Reductions])</f>
        <v>0</v>
      </c>
      <c r="H497" s="4"/>
      <c r="I497" s="4"/>
      <c r="J497" s="5"/>
      <c r="K497" s="4"/>
      <c r="L497" s="4"/>
      <c r="M497" s="5"/>
      <c r="N497" s="4"/>
      <c r="O497" s="5"/>
    </row>
  </sheetData>
  <sheetProtection sheet="1" selectLockedCells="1"/>
  <mergeCells count="5">
    <mergeCell ref="A1:F1"/>
    <mergeCell ref="A2:F2"/>
    <mergeCell ref="H5:M5"/>
    <mergeCell ref="N5:O5"/>
    <mergeCell ref="C4:D4"/>
  </mergeCells>
  <conditionalFormatting sqref="H5:P496">
    <cfRule type="expression" dxfId="21" priority="5">
      <formula>Reduction="Yes"</formula>
    </cfRule>
  </conditionalFormatting>
  <conditionalFormatting sqref="H5:H496">
    <cfRule type="expression" dxfId="54" priority="4">
      <formula>Reduction="Yes"</formula>
    </cfRule>
  </conditionalFormatting>
  <conditionalFormatting sqref="L7:P496">
    <cfRule type="expression" dxfId="20" priority="7">
      <formula>$K7&lt;&gt;"Yes"</formula>
    </cfRule>
  </conditionalFormatting>
  <conditionalFormatting sqref="P7:P496">
    <cfRule type="expression" dxfId="53" priority="6">
      <formula>$K7&lt;&gt;""</formula>
    </cfRule>
  </conditionalFormatting>
  <conditionalFormatting sqref="I6:J6">
    <cfRule type="expression" dxfId="52" priority="3">
      <formula>Reduction="Yes"</formula>
    </cfRule>
  </conditionalFormatting>
  <conditionalFormatting sqref="M6:P6">
    <cfRule type="expression" dxfId="51" priority="2">
      <formula>Reduction="Yes"</formula>
    </cfRule>
  </conditionalFormatting>
  <conditionalFormatting sqref="N5:O5">
    <cfRule type="expression" dxfId="50" priority="1">
      <formula>Reduction="Yes"</formula>
    </cfRule>
  </conditionalFormatting>
  <dataValidations count="2">
    <dataValidation type="whole" operator="lessThanOrEqual" allowBlank="1" showInputMessage="1" showErrorMessage="1" errorTitle="Exceeds Max Value" error="Only compensation less than $100,000 annually is eligible for forgiveness. The maximum eligible amount is $15,385." sqref="D497" xr:uid="{00000000-0002-0000-0300-000000000000}">
      <formula1>15385</formula1>
    </dataValidation>
    <dataValidation type="list" allowBlank="1" showInputMessage="1" showErrorMessage="1" sqref="H7:H496" xr:uid="{00000000-0002-0000-0300-000001000000}">
      <formula1>"Hourly, Salary"</formula1>
    </dataValidation>
  </dataValidations>
  <hyperlinks>
    <hyperlink ref="C4" location="'Table 1 Instructions'!A1" display="(Instructions)" xr:uid="{00000000-0004-0000-0300-000000000000}"/>
    <hyperlink ref="A2:F2" location="'Schedule A Worksheet'!A7" display="(Back to Schedule A Worksheet)" xr:uid="{00000000-0004-0000-0300-000001000000}"/>
    <hyperlink ref="N5" location="'Salary Hourly Wage Instructions'!A1" display="(Click for Instructions)" xr:uid="{00000000-0004-0000-0300-000002000000}"/>
    <hyperlink ref="C4:D4" location="Table1Instructions" display="(Click Here for Instructions)" xr:uid="{F59EA956-D5D4-4A18-A39E-67891CD8B970}"/>
    <hyperlink ref="N5:O5" location="SalaryInstructions" display="(Click for Instructions)" xr:uid="{574F10BD-89CF-4D1A-A173-F1FB60FBAE77}"/>
  </hyperlinks>
  <pageMargins left="0.7" right="0.7" top="0.75" bottom="0.75" header="0.3" footer="0.3"/>
  <pageSetup orientation="portrait" r:id="rId1"/>
  <headerFooter>
    <oddFooter>&amp;L&amp;1#&amp;"Calibri"&amp;10&amp;K008000Internal Use</oddFooter>
  </headerFooter>
  <ignoredErrors>
    <ignoredError sqref="I7:I496" unlocked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507"/>
  <sheetViews>
    <sheetView topLeftCell="A2" zoomScale="85" zoomScaleNormal="85" workbookViewId="0">
      <selection activeCell="A2" sqref="A2:F2"/>
    </sheetView>
  </sheetViews>
  <sheetFormatPr defaultRowHeight="14.4" x14ac:dyDescent="0.3"/>
  <cols>
    <col min="1" max="1" width="55.5546875" customWidth="1"/>
    <col min="2" max="2" width="20.88671875" customWidth="1"/>
    <col min="3" max="3" width="18.6640625" bestFit="1" customWidth="1"/>
    <col min="4" max="4" width="16.88671875" bestFit="1" customWidth="1"/>
    <col min="5" max="5" width="16.33203125" bestFit="1" customWidth="1"/>
    <col min="6" max="6" width="11.6640625" bestFit="1" customWidth="1"/>
    <col min="7" max="7" width="16" customWidth="1"/>
    <col min="8" max="8" width="16.88671875" customWidth="1"/>
    <col min="9" max="9" width="21" customWidth="1"/>
    <col min="10" max="10" width="12.33203125" customWidth="1"/>
    <col min="11" max="11" width="14.44140625" customWidth="1"/>
    <col min="12" max="12" width="22.109375" customWidth="1"/>
    <col min="13" max="13" width="13.33203125" customWidth="1"/>
    <col min="14" max="14" width="14.109375" customWidth="1"/>
    <col min="15" max="15" width="9.109375" hidden="1" customWidth="1"/>
  </cols>
  <sheetData>
    <row r="1" spans="1:8" s="142" customFormat="1" ht="23.4" x14ac:dyDescent="0.45">
      <c r="A1" s="200" t="s">
        <v>28</v>
      </c>
      <c r="B1" s="200"/>
      <c r="C1" s="200"/>
      <c r="D1" s="200"/>
      <c r="E1" s="200"/>
      <c r="F1" s="200"/>
      <c r="G1"/>
      <c r="H1"/>
    </row>
    <row r="2" spans="1:8" x14ac:dyDescent="0.3">
      <c r="A2" s="214" t="s">
        <v>36</v>
      </c>
      <c r="B2" s="214"/>
      <c r="C2" s="214"/>
      <c r="D2" s="214"/>
      <c r="E2" s="214"/>
      <c r="F2" s="214"/>
    </row>
    <row r="4" spans="1:8" ht="21" x14ac:dyDescent="0.4">
      <c r="A4" s="6" t="s">
        <v>28</v>
      </c>
      <c r="C4" s="208" t="s">
        <v>80</v>
      </c>
      <c r="D4" s="208"/>
    </row>
    <row r="5" spans="1:8" ht="43.2" x14ac:dyDescent="0.3">
      <c r="A5" s="18" t="s">
        <v>2</v>
      </c>
      <c r="B5" s="17" t="s">
        <v>3</v>
      </c>
      <c r="C5" s="19" t="s">
        <v>77</v>
      </c>
      <c r="D5" s="19" t="s">
        <v>39</v>
      </c>
      <c r="E5" s="19" t="s">
        <v>95</v>
      </c>
      <c r="F5" s="18" t="s">
        <v>4</v>
      </c>
    </row>
    <row r="6" spans="1:8" x14ac:dyDescent="0.3">
      <c r="A6" s="2"/>
      <c r="B6" s="30"/>
      <c r="C6" s="112"/>
      <c r="D6" s="111">
        <f>IF(AND(NOT(ISBLANK(Table39[[#This Row],[Employee''s Name]])),NOT(ISBLANK(Table39[[#This Row],[Cash Compensation]]))),IF(CoveredPeriod="","See Question 2",MIN(Table39[[#This Row],[Cash Compensation]],MaxSalary)),0)</f>
        <v>0</v>
      </c>
      <c r="E6" s="30"/>
      <c r="F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 spans="1:8" x14ac:dyDescent="0.3">
      <c r="A7" s="2"/>
      <c r="B7" s="30"/>
      <c r="C7" s="112"/>
      <c r="D7" s="111">
        <f>IF(AND(NOT(ISBLANK(Table39[[#This Row],[Employee''s Name]])),NOT(ISBLANK(Table39[[#This Row],[Cash Compensation]]))),IF(CoveredPeriod="","See Question 2",MIN(Table39[[#This Row],[Cash Compensation]],MaxSalary)),0)</f>
        <v>0</v>
      </c>
      <c r="E7" s="30"/>
      <c r="F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 spans="1:8" x14ac:dyDescent="0.3">
      <c r="A8" s="2"/>
      <c r="B8" s="30"/>
      <c r="C8" s="112"/>
      <c r="D8" s="111">
        <f>IF(AND(NOT(ISBLANK(Table39[[#This Row],[Employee''s Name]])),NOT(ISBLANK(Table39[[#This Row],[Cash Compensation]]))),IF(CoveredPeriod="","See Question 2",MIN(Table39[[#This Row],[Cash Compensation]],MaxSalary)),0)</f>
        <v>0</v>
      </c>
      <c r="E8" s="30"/>
      <c r="F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 spans="1:8" x14ac:dyDescent="0.3">
      <c r="A9" s="2"/>
      <c r="B9" s="30"/>
      <c r="C9" s="112"/>
      <c r="D9" s="111">
        <f>IF(AND(NOT(ISBLANK(Table39[[#This Row],[Employee''s Name]])),NOT(ISBLANK(Table39[[#This Row],[Cash Compensation]]))),IF(CoveredPeriod="","See Question 2",MIN(Table39[[#This Row],[Cash Compensation]],MaxSalary)),0)</f>
        <v>0</v>
      </c>
      <c r="E9" s="30"/>
      <c r="F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 spans="1:8" x14ac:dyDescent="0.3">
      <c r="A10" s="2"/>
      <c r="B10" s="30"/>
      <c r="C10" s="112"/>
      <c r="D10" s="111">
        <f>IF(AND(NOT(ISBLANK(Table39[[#This Row],[Employee''s Name]])),NOT(ISBLANK(Table39[[#This Row],[Cash Compensation]]))),IF(CoveredPeriod="","See Question 2",MIN(Table39[[#This Row],[Cash Compensation]],MaxSalary)),0)</f>
        <v>0</v>
      </c>
      <c r="E10" s="30"/>
      <c r="F1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 spans="1:8" x14ac:dyDescent="0.3">
      <c r="A11" s="2"/>
      <c r="B11" s="30"/>
      <c r="C11" s="112"/>
      <c r="D11" s="111">
        <f>IF(AND(NOT(ISBLANK(Table39[[#This Row],[Employee''s Name]])),NOT(ISBLANK(Table39[[#This Row],[Cash Compensation]]))),IF(CoveredPeriod="","See Question 2",MIN(Table39[[#This Row],[Cash Compensation]],MaxSalary)),0)</f>
        <v>0</v>
      </c>
      <c r="E11" s="30"/>
      <c r="F1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 spans="1:8" x14ac:dyDescent="0.3">
      <c r="A12" s="2"/>
      <c r="B12" s="30"/>
      <c r="C12" s="112"/>
      <c r="D12" s="111">
        <f>IF(AND(NOT(ISBLANK(Table39[[#This Row],[Employee''s Name]])),NOT(ISBLANK(Table39[[#This Row],[Cash Compensation]]))),IF(CoveredPeriod="","See Question 2",MIN(Table39[[#This Row],[Cash Compensation]],MaxSalary)),0)</f>
        <v>0</v>
      </c>
      <c r="E12" s="30"/>
      <c r="F1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 spans="1:8" x14ac:dyDescent="0.3">
      <c r="A13" s="2"/>
      <c r="B13" s="30"/>
      <c r="C13" s="112"/>
      <c r="D13" s="111">
        <f>IF(AND(NOT(ISBLANK(Table39[[#This Row],[Employee''s Name]])),NOT(ISBLANK(Table39[[#This Row],[Cash Compensation]]))),IF(CoveredPeriod="","See Question 2",MIN(Table39[[#This Row],[Cash Compensation]],MaxSalary)),0)</f>
        <v>0</v>
      </c>
      <c r="E13" s="30"/>
      <c r="F1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 spans="1:8" x14ac:dyDescent="0.3">
      <c r="A14" s="2"/>
      <c r="B14" s="30"/>
      <c r="C14" s="112"/>
      <c r="D14" s="111">
        <f>IF(AND(NOT(ISBLANK(Table39[[#This Row],[Employee''s Name]])),NOT(ISBLANK(Table39[[#This Row],[Cash Compensation]]))),IF(CoveredPeriod="","See Question 2",MIN(Table39[[#This Row],[Cash Compensation]],MaxSalary)),0)</f>
        <v>0</v>
      </c>
      <c r="E14" s="30"/>
      <c r="F1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 spans="1:8" x14ac:dyDescent="0.3">
      <c r="A15" s="2"/>
      <c r="B15" s="30"/>
      <c r="C15" s="112"/>
      <c r="D15" s="111">
        <f>IF(AND(NOT(ISBLANK(Table39[[#This Row],[Employee''s Name]])),NOT(ISBLANK(Table39[[#This Row],[Cash Compensation]]))),IF(CoveredPeriod="","See Question 2",MIN(Table39[[#This Row],[Cash Compensation]],MaxSalary)),0)</f>
        <v>0</v>
      </c>
      <c r="E15" s="30"/>
      <c r="F1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 spans="1:8" x14ac:dyDescent="0.3">
      <c r="A16" s="2"/>
      <c r="B16" s="30"/>
      <c r="C16" s="112"/>
      <c r="D16" s="111">
        <f>IF(AND(NOT(ISBLANK(Table39[[#This Row],[Employee''s Name]])),NOT(ISBLANK(Table39[[#This Row],[Cash Compensation]]))),IF(CoveredPeriod="","See Question 2",MIN(Table39[[#This Row],[Cash Compensation]],MaxSalary)),0)</f>
        <v>0</v>
      </c>
      <c r="E16" s="30"/>
      <c r="F1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 spans="1:6" x14ac:dyDescent="0.3">
      <c r="A17" s="2"/>
      <c r="B17" s="30"/>
      <c r="C17" s="112"/>
      <c r="D17" s="111">
        <f>IF(AND(NOT(ISBLANK(Table39[[#This Row],[Employee''s Name]])),NOT(ISBLANK(Table39[[#This Row],[Cash Compensation]]))),IF(CoveredPeriod="","See Question 2",MIN(Table39[[#This Row],[Cash Compensation]],MaxSalary)),0)</f>
        <v>0</v>
      </c>
      <c r="E17" s="30"/>
      <c r="F1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 spans="1:6" x14ac:dyDescent="0.3">
      <c r="A18" s="2"/>
      <c r="B18" s="30"/>
      <c r="C18" s="112"/>
      <c r="D18" s="111">
        <f>IF(AND(NOT(ISBLANK(Table39[[#This Row],[Employee''s Name]])),NOT(ISBLANK(Table39[[#This Row],[Cash Compensation]]))),IF(CoveredPeriod="","See Question 2",MIN(Table39[[#This Row],[Cash Compensation]],MaxSalary)),0)</f>
        <v>0</v>
      </c>
      <c r="E18" s="30"/>
      <c r="F1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 spans="1:6" x14ac:dyDescent="0.3">
      <c r="A19" s="2"/>
      <c r="B19" s="30"/>
      <c r="C19" s="112"/>
      <c r="D19" s="111">
        <f>IF(AND(NOT(ISBLANK(Table39[[#This Row],[Employee''s Name]])),NOT(ISBLANK(Table39[[#This Row],[Cash Compensation]]))),IF(CoveredPeriod="","See Question 2",MIN(Table39[[#This Row],[Cash Compensation]],MaxSalary)),0)</f>
        <v>0</v>
      </c>
      <c r="E19" s="30"/>
      <c r="F1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 spans="1:6" x14ac:dyDescent="0.3">
      <c r="A20" s="2"/>
      <c r="B20" s="30"/>
      <c r="C20" s="112"/>
      <c r="D20" s="111">
        <f>IF(AND(NOT(ISBLANK(Table39[[#This Row],[Employee''s Name]])),NOT(ISBLANK(Table39[[#This Row],[Cash Compensation]]))),IF(CoveredPeriod="","See Question 2",MIN(Table39[[#This Row],[Cash Compensation]],MaxSalary)),0)</f>
        <v>0</v>
      </c>
      <c r="E20" s="30"/>
      <c r="F2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 spans="1:6" x14ac:dyDescent="0.3">
      <c r="A21" s="2"/>
      <c r="B21" s="30"/>
      <c r="C21" s="112"/>
      <c r="D21" s="111">
        <f>IF(AND(NOT(ISBLANK(Table39[[#This Row],[Employee''s Name]])),NOT(ISBLANK(Table39[[#This Row],[Cash Compensation]]))),IF(CoveredPeriod="","See Question 2",MIN(Table39[[#This Row],[Cash Compensation]],MaxSalary)),0)</f>
        <v>0</v>
      </c>
      <c r="E21" s="30"/>
      <c r="F2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 spans="1:6" x14ac:dyDescent="0.3">
      <c r="A22" s="2"/>
      <c r="B22" s="30"/>
      <c r="C22" s="112"/>
      <c r="D22" s="111">
        <f>IF(AND(NOT(ISBLANK(Table39[[#This Row],[Employee''s Name]])),NOT(ISBLANK(Table39[[#This Row],[Cash Compensation]]))),IF(CoveredPeriod="","See Question 2",MIN(Table39[[#This Row],[Cash Compensation]],MaxSalary)),0)</f>
        <v>0</v>
      </c>
      <c r="E22" s="30"/>
      <c r="F2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 spans="1:6" x14ac:dyDescent="0.3">
      <c r="A23" s="2"/>
      <c r="B23" s="30"/>
      <c r="C23" s="112"/>
      <c r="D23" s="111">
        <f>IF(AND(NOT(ISBLANK(Table39[[#This Row],[Employee''s Name]])),NOT(ISBLANK(Table39[[#This Row],[Cash Compensation]]))),IF(CoveredPeriod="","See Question 2",MIN(Table39[[#This Row],[Cash Compensation]],MaxSalary)),0)</f>
        <v>0</v>
      </c>
      <c r="E23" s="30"/>
      <c r="F2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 spans="1:6" x14ac:dyDescent="0.3">
      <c r="A24" s="2"/>
      <c r="B24" s="30"/>
      <c r="C24" s="112"/>
      <c r="D24" s="111">
        <f>IF(AND(NOT(ISBLANK(Table39[[#This Row],[Employee''s Name]])),NOT(ISBLANK(Table39[[#This Row],[Cash Compensation]]))),IF(CoveredPeriod="","See Question 2",MIN(Table39[[#This Row],[Cash Compensation]],MaxSalary)),0)</f>
        <v>0</v>
      </c>
      <c r="E24" s="30"/>
      <c r="F2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 spans="1:6" x14ac:dyDescent="0.3">
      <c r="A25" s="2"/>
      <c r="B25" s="30"/>
      <c r="C25" s="112"/>
      <c r="D25" s="111">
        <f>IF(AND(NOT(ISBLANK(Table39[[#This Row],[Employee''s Name]])),NOT(ISBLANK(Table39[[#This Row],[Cash Compensation]]))),IF(CoveredPeriod="","See Question 2",MIN(Table39[[#This Row],[Cash Compensation]],MaxSalary)),0)</f>
        <v>0</v>
      </c>
      <c r="E25" s="30"/>
      <c r="F2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 spans="1:6" x14ac:dyDescent="0.3">
      <c r="A26" s="2"/>
      <c r="B26" s="30"/>
      <c r="C26" s="112"/>
      <c r="D26" s="111">
        <f>IF(AND(NOT(ISBLANK(Table39[[#This Row],[Employee''s Name]])),NOT(ISBLANK(Table39[[#This Row],[Cash Compensation]]))),IF(CoveredPeriod="","See Question 2",MIN(Table39[[#This Row],[Cash Compensation]],MaxSalary)),0)</f>
        <v>0</v>
      </c>
      <c r="E26" s="30"/>
      <c r="F2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 spans="1:6" x14ac:dyDescent="0.3">
      <c r="A27" s="2"/>
      <c r="B27" s="30"/>
      <c r="C27" s="112"/>
      <c r="D27" s="111">
        <f>IF(AND(NOT(ISBLANK(Table39[[#This Row],[Employee''s Name]])),NOT(ISBLANK(Table39[[#This Row],[Cash Compensation]]))),IF(CoveredPeriod="","See Question 2",MIN(Table39[[#This Row],[Cash Compensation]],MaxSalary)),0)</f>
        <v>0</v>
      </c>
      <c r="E27" s="30"/>
      <c r="F2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 spans="1:6" x14ac:dyDescent="0.3">
      <c r="A28" s="2"/>
      <c r="B28" s="30"/>
      <c r="C28" s="112"/>
      <c r="D28" s="111">
        <f>IF(AND(NOT(ISBLANK(Table39[[#This Row],[Employee''s Name]])),NOT(ISBLANK(Table39[[#This Row],[Cash Compensation]]))),IF(CoveredPeriod="","See Question 2",MIN(Table39[[#This Row],[Cash Compensation]],MaxSalary)),0)</f>
        <v>0</v>
      </c>
      <c r="E28" s="30"/>
      <c r="F2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 spans="1:6" x14ac:dyDescent="0.3">
      <c r="A29" s="2"/>
      <c r="B29" s="30"/>
      <c r="C29" s="112"/>
      <c r="D29" s="111">
        <f>IF(AND(NOT(ISBLANK(Table39[[#This Row],[Employee''s Name]])),NOT(ISBLANK(Table39[[#This Row],[Cash Compensation]]))),IF(CoveredPeriod="","See Question 2",MIN(Table39[[#This Row],[Cash Compensation]],MaxSalary)),0)</f>
        <v>0</v>
      </c>
      <c r="E29" s="30"/>
      <c r="F2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 spans="1:6" x14ac:dyDescent="0.3">
      <c r="A30" s="2"/>
      <c r="B30" s="30"/>
      <c r="C30" s="112"/>
      <c r="D30" s="111">
        <f>IF(AND(NOT(ISBLANK(Table39[[#This Row],[Employee''s Name]])),NOT(ISBLANK(Table39[[#This Row],[Cash Compensation]]))),IF(CoveredPeriod="","See Question 2",MIN(Table39[[#This Row],[Cash Compensation]],MaxSalary)),0)</f>
        <v>0</v>
      </c>
      <c r="E30" s="30"/>
      <c r="F3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 spans="1:6" x14ac:dyDescent="0.3">
      <c r="A31" s="2"/>
      <c r="B31" s="30"/>
      <c r="C31" s="112"/>
      <c r="D31" s="111">
        <f>IF(AND(NOT(ISBLANK(Table39[[#This Row],[Employee''s Name]])),NOT(ISBLANK(Table39[[#This Row],[Cash Compensation]]))),IF(CoveredPeriod="","See Question 2",MIN(Table39[[#This Row],[Cash Compensation]],MaxSalary)),0)</f>
        <v>0</v>
      </c>
      <c r="E31" s="30"/>
      <c r="F3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 spans="1:6" x14ac:dyDescent="0.3">
      <c r="A32" s="2"/>
      <c r="B32" s="30"/>
      <c r="C32" s="112"/>
      <c r="D32" s="111">
        <f>IF(AND(NOT(ISBLANK(Table39[[#This Row],[Employee''s Name]])),NOT(ISBLANK(Table39[[#This Row],[Cash Compensation]]))),IF(CoveredPeriod="","See Question 2",MIN(Table39[[#This Row],[Cash Compensation]],MaxSalary)),0)</f>
        <v>0</v>
      </c>
      <c r="E32" s="30"/>
      <c r="F3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 spans="1:6" x14ac:dyDescent="0.3">
      <c r="A33" s="2"/>
      <c r="B33" s="30"/>
      <c r="C33" s="112"/>
      <c r="D33" s="111">
        <f>IF(AND(NOT(ISBLANK(Table39[[#This Row],[Employee''s Name]])),NOT(ISBLANK(Table39[[#This Row],[Cash Compensation]]))),IF(CoveredPeriod="","See Question 2",MIN(Table39[[#This Row],[Cash Compensation]],MaxSalary)),0)</f>
        <v>0</v>
      </c>
      <c r="E33" s="30"/>
      <c r="F3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 spans="1:6" x14ac:dyDescent="0.3">
      <c r="A34" s="2"/>
      <c r="B34" s="30"/>
      <c r="C34" s="112"/>
      <c r="D34" s="111">
        <f>IF(AND(NOT(ISBLANK(Table39[[#This Row],[Employee''s Name]])),NOT(ISBLANK(Table39[[#This Row],[Cash Compensation]]))),IF(CoveredPeriod="","See Question 2",MIN(Table39[[#This Row],[Cash Compensation]],MaxSalary)),0)</f>
        <v>0</v>
      </c>
      <c r="E34" s="30"/>
      <c r="F3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 spans="1:6" x14ac:dyDescent="0.3">
      <c r="A35" s="2"/>
      <c r="B35" s="30"/>
      <c r="C35" s="112"/>
      <c r="D35" s="111">
        <f>IF(AND(NOT(ISBLANK(Table39[[#This Row],[Employee''s Name]])),NOT(ISBLANK(Table39[[#This Row],[Cash Compensation]]))),IF(CoveredPeriod="","See Question 2",MIN(Table39[[#This Row],[Cash Compensation]],MaxSalary)),0)</f>
        <v>0</v>
      </c>
      <c r="E35" s="30"/>
      <c r="F3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 spans="1:6" x14ac:dyDescent="0.3">
      <c r="A36" s="2"/>
      <c r="B36" s="30"/>
      <c r="C36" s="112"/>
      <c r="D36" s="111">
        <f>IF(AND(NOT(ISBLANK(Table39[[#This Row],[Employee''s Name]])),NOT(ISBLANK(Table39[[#This Row],[Cash Compensation]]))),IF(CoveredPeriod="","See Question 2",MIN(Table39[[#This Row],[Cash Compensation]],MaxSalary)),0)</f>
        <v>0</v>
      </c>
      <c r="E36" s="30"/>
      <c r="F3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 spans="1:6" x14ac:dyDescent="0.3">
      <c r="A37" s="2"/>
      <c r="B37" s="30"/>
      <c r="C37" s="112"/>
      <c r="D37" s="111">
        <f>IF(AND(NOT(ISBLANK(Table39[[#This Row],[Employee''s Name]])),NOT(ISBLANK(Table39[[#This Row],[Cash Compensation]]))),IF(CoveredPeriod="","See Question 2",MIN(Table39[[#This Row],[Cash Compensation]],MaxSalary)),0)</f>
        <v>0</v>
      </c>
      <c r="E37" s="30"/>
      <c r="F3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 spans="1:6" x14ac:dyDescent="0.3">
      <c r="A38" s="2"/>
      <c r="B38" s="30"/>
      <c r="C38" s="112"/>
      <c r="D38" s="111">
        <f>IF(AND(NOT(ISBLANK(Table39[[#This Row],[Employee''s Name]])),NOT(ISBLANK(Table39[[#This Row],[Cash Compensation]]))),IF(CoveredPeriod="","See Question 2",MIN(Table39[[#This Row],[Cash Compensation]],MaxSalary)),0)</f>
        <v>0</v>
      </c>
      <c r="E38" s="30"/>
      <c r="F3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 spans="1:6" x14ac:dyDescent="0.3">
      <c r="A39" s="2"/>
      <c r="B39" s="30"/>
      <c r="C39" s="112"/>
      <c r="D39" s="111">
        <f>IF(AND(NOT(ISBLANK(Table39[[#This Row],[Employee''s Name]])),NOT(ISBLANK(Table39[[#This Row],[Cash Compensation]]))),IF(CoveredPeriod="","See Question 2",MIN(Table39[[#This Row],[Cash Compensation]],MaxSalary)),0)</f>
        <v>0</v>
      </c>
      <c r="E39" s="30"/>
      <c r="F3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 spans="1:6" x14ac:dyDescent="0.3">
      <c r="A40" s="2"/>
      <c r="B40" s="30"/>
      <c r="C40" s="112"/>
      <c r="D40" s="111">
        <f>IF(AND(NOT(ISBLANK(Table39[[#This Row],[Employee''s Name]])),NOT(ISBLANK(Table39[[#This Row],[Cash Compensation]]))),IF(CoveredPeriod="","See Question 2",MIN(Table39[[#This Row],[Cash Compensation]],MaxSalary)),0)</f>
        <v>0</v>
      </c>
      <c r="E40" s="30"/>
      <c r="F4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 spans="1:6" x14ac:dyDescent="0.3">
      <c r="A41" s="2"/>
      <c r="B41" s="30"/>
      <c r="C41" s="112"/>
      <c r="D41" s="111">
        <f>IF(AND(NOT(ISBLANK(Table39[[#This Row],[Employee''s Name]])),NOT(ISBLANK(Table39[[#This Row],[Cash Compensation]]))),IF(CoveredPeriod="","See Question 2",MIN(Table39[[#This Row],[Cash Compensation]],MaxSalary)),0)</f>
        <v>0</v>
      </c>
      <c r="E41" s="30"/>
      <c r="F4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 spans="1:6" x14ac:dyDescent="0.3">
      <c r="A42" s="2"/>
      <c r="B42" s="30"/>
      <c r="C42" s="112"/>
      <c r="D42" s="111">
        <f>IF(AND(NOT(ISBLANK(Table39[[#This Row],[Employee''s Name]])),NOT(ISBLANK(Table39[[#This Row],[Cash Compensation]]))),IF(CoveredPeriod="","See Question 2",MIN(Table39[[#This Row],[Cash Compensation]],MaxSalary)),0)</f>
        <v>0</v>
      </c>
      <c r="E42" s="30"/>
      <c r="F4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 spans="1:6" x14ac:dyDescent="0.3">
      <c r="A43" s="2"/>
      <c r="B43" s="30"/>
      <c r="C43" s="112"/>
      <c r="D43" s="111">
        <f>IF(AND(NOT(ISBLANK(Table39[[#This Row],[Employee''s Name]])),NOT(ISBLANK(Table39[[#This Row],[Cash Compensation]]))),IF(CoveredPeriod="","See Question 2",MIN(Table39[[#This Row],[Cash Compensation]],MaxSalary)),0)</f>
        <v>0</v>
      </c>
      <c r="E43" s="30"/>
      <c r="F4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 spans="1:6" x14ac:dyDescent="0.3">
      <c r="A44" s="2"/>
      <c r="B44" s="30"/>
      <c r="C44" s="112"/>
      <c r="D44" s="111">
        <f>IF(AND(NOT(ISBLANK(Table39[[#This Row],[Employee''s Name]])),NOT(ISBLANK(Table39[[#This Row],[Cash Compensation]]))),IF(CoveredPeriod="","See Question 2",MIN(Table39[[#This Row],[Cash Compensation]],MaxSalary)),0)</f>
        <v>0</v>
      </c>
      <c r="E44" s="30"/>
      <c r="F4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 spans="1:6" x14ac:dyDescent="0.3">
      <c r="A45" s="2"/>
      <c r="B45" s="30"/>
      <c r="C45" s="112"/>
      <c r="D45" s="111">
        <f>IF(AND(NOT(ISBLANK(Table39[[#This Row],[Employee''s Name]])),NOT(ISBLANK(Table39[[#This Row],[Cash Compensation]]))),IF(CoveredPeriod="","See Question 2",MIN(Table39[[#This Row],[Cash Compensation]],MaxSalary)),0)</f>
        <v>0</v>
      </c>
      <c r="E45" s="30"/>
      <c r="F4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 spans="1:6" x14ac:dyDescent="0.3">
      <c r="A46" s="2"/>
      <c r="B46" s="30"/>
      <c r="C46" s="112"/>
      <c r="D46" s="111">
        <f>IF(AND(NOT(ISBLANK(Table39[[#This Row],[Employee''s Name]])),NOT(ISBLANK(Table39[[#This Row],[Cash Compensation]]))),IF(CoveredPeriod="","See Question 2",MIN(Table39[[#This Row],[Cash Compensation]],MaxSalary)),0)</f>
        <v>0</v>
      </c>
      <c r="E46" s="30"/>
      <c r="F4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 spans="1:6" x14ac:dyDescent="0.3">
      <c r="A47" s="2"/>
      <c r="B47" s="30"/>
      <c r="C47" s="112"/>
      <c r="D47" s="111">
        <f>IF(AND(NOT(ISBLANK(Table39[[#This Row],[Employee''s Name]])),NOT(ISBLANK(Table39[[#This Row],[Cash Compensation]]))),IF(CoveredPeriod="","See Question 2",MIN(Table39[[#This Row],[Cash Compensation]],MaxSalary)),0)</f>
        <v>0</v>
      </c>
      <c r="E47" s="30"/>
      <c r="F4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 spans="1:6" x14ac:dyDescent="0.3">
      <c r="A48" s="2"/>
      <c r="B48" s="30"/>
      <c r="C48" s="112"/>
      <c r="D48" s="111">
        <f>IF(AND(NOT(ISBLANK(Table39[[#This Row],[Employee''s Name]])),NOT(ISBLANK(Table39[[#This Row],[Cash Compensation]]))),IF(CoveredPeriod="","See Question 2",MIN(Table39[[#This Row],[Cash Compensation]],MaxSalary)),0)</f>
        <v>0</v>
      </c>
      <c r="E48" s="30"/>
      <c r="F4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 spans="1:6" x14ac:dyDescent="0.3">
      <c r="A49" s="2"/>
      <c r="B49" s="30"/>
      <c r="C49" s="112"/>
      <c r="D49" s="111">
        <f>IF(AND(NOT(ISBLANK(Table39[[#This Row],[Employee''s Name]])),NOT(ISBLANK(Table39[[#This Row],[Cash Compensation]]))),IF(CoveredPeriod="","See Question 2",MIN(Table39[[#This Row],[Cash Compensation]],MaxSalary)),0)</f>
        <v>0</v>
      </c>
      <c r="E49" s="30"/>
      <c r="F4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0" spans="1:6" x14ac:dyDescent="0.3">
      <c r="A50" s="2"/>
      <c r="B50" s="30"/>
      <c r="C50" s="112"/>
      <c r="D50" s="111">
        <f>IF(AND(NOT(ISBLANK(Table39[[#This Row],[Employee''s Name]])),NOT(ISBLANK(Table39[[#This Row],[Cash Compensation]]))),IF(CoveredPeriod="","See Question 2",MIN(Table39[[#This Row],[Cash Compensation]],MaxSalary)),0)</f>
        <v>0</v>
      </c>
      <c r="E50" s="30"/>
      <c r="F5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1" spans="1:6" x14ac:dyDescent="0.3">
      <c r="A51" s="2"/>
      <c r="B51" s="30"/>
      <c r="C51" s="112"/>
      <c r="D51" s="111">
        <f>IF(AND(NOT(ISBLANK(Table39[[#This Row],[Employee''s Name]])),NOT(ISBLANK(Table39[[#This Row],[Cash Compensation]]))),IF(CoveredPeriod="","See Question 2",MIN(Table39[[#This Row],[Cash Compensation]],MaxSalary)),0)</f>
        <v>0</v>
      </c>
      <c r="E51" s="30"/>
      <c r="F5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2" spans="1:6" x14ac:dyDescent="0.3">
      <c r="A52" s="2"/>
      <c r="B52" s="30"/>
      <c r="C52" s="112"/>
      <c r="D52" s="111">
        <f>IF(AND(NOT(ISBLANK(Table39[[#This Row],[Employee''s Name]])),NOT(ISBLANK(Table39[[#This Row],[Cash Compensation]]))),IF(CoveredPeriod="","See Question 2",MIN(Table39[[#This Row],[Cash Compensation]],MaxSalary)),0)</f>
        <v>0</v>
      </c>
      <c r="E52" s="30"/>
      <c r="F5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3" spans="1:6" x14ac:dyDescent="0.3">
      <c r="A53" s="2"/>
      <c r="B53" s="30"/>
      <c r="C53" s="112"/>
      <c r="D53" s="111">
        <f>IF(AND(NOT(ISBLANK(Table39[[#This Row],[Employee''s Name]])),NOT(ISBLANK(Table39[[#This Row],[Cash Compensation]]))),IF(CoveredPeriod="","See Question 2",MIN(Table39[[#This Row],[Cash Compensation]],MaxSalary)),0)</f>
        <v>0</v>
      </c>
      <c r="E53" s="30"/>
      <c r="F5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4" spans="1:6" x14ac:dyDescent="0.3">
      <c r="A54" s="2"/>
      <c r="B54" s="30"/>
      <c r="C54" s="112"/>
      <c r="D54" s="111">
        <f>IF(AND(NOT(ISBLANK(Table39[[#This Row],[Employee''s Name]])),NOT(ISBLANK(Table39[[#This Row],[Cash Compensation]]))),IF(CoveredPeriod="","See Question 2",MIN(Table39[[#This Row],[Cash Compensation]],MaxSalary)),0)</f>
        <v>0</v>
      </c>
      <c r="E54" s="30"/>
      <c r="F5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5" spans="1:6" x14ac:dyDescent="0.3">
      <c r="A55" s="2"/>
      <c r="B55" s="30"/>
      <c r="C55" s="112"/>
      <c r="D55" s="111">
        <f>IF(AND(NOT(ISBLANK(Table39[[#This Row],[Employee''s Name]])),NOT(ISBLANK(Table39[[#This Row],[Cash Compensation]]))),IF(CoveredPeriod="","See Question 2",MIN(Table39[[#This Row],[Cash Compensation]],MaxSalary)),0)</f>
        <v>0</v>
      </c>
      <c r="E55" s="30"/>
      <c r="F5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6" spans="1:6" x14ac:dyDescent="0.3">
      <c r="A56" s="2"/>
      <c r="B56" s="30"/>
      <c r="C56" s="112"/>
      <c r="D56" s="111">
        <f>IF(AND(NOT(ISBLANK(Table39[[#This Row],[Employee''s Name]])),NOT(ISBLANK(Table39[[#This Row],[Cash Compensation]]))),IF(CoveredPeriod="","See Question 2",MIN(Table39[[#This Row],[Cash Compensation]],MaxSalary)),0)</f>
        <v>0</v>
      </c>
      <c r="E56" s="30"/>
      <c r="F5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7" spans="1:6" x14ac:dyDescent="0.3">
      <c r="A57" s="2"/>
      <c r="B57" s="30"/>
      <c r="C57" s="112"/>
      <c r="D57" s="111">
        <f>IF(AND(NOT(ISBLANK(Table39[[#This Row],[Employee''s Name]])),NOT(ISBLANK(Table39[[#This Row],[Cash Compensation]]))),IF(CoveredPeriod="","See Question 2",MIN(Table39[[#This Row],[Cash Compensation]],MaxSalary)),0)</f>
        <v>0</v>
      </c>
      <c r="E57" s="30"/>
      <c r="F5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8" spans="1:6" x14ac:dyDescent="0.3">
      <c r="A58" s="2"/>
      <c r="B58" s="30"/>
      <c r="C58" s="112"/>
      <c r="D58" s="111">
        <f>IF(AND(NOT(ISBLANK(Table39[[#This Row],[Employee''s Name]])),NOT(ISBLANK(Table39[[#This Row],[Cash Compensation]]))),IF(CoveredPeriod="","See Question 2",MIN(Table39[[#This Row],[Cash Compensation]],MaxSalary)),0)</f>
        <v>0</v>
      </c>
      <c r="E58" s="30"/>
      <c r="F5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9" spans="1:6" x14ac:dyDescent="0.3">
      <c r="A59" s="2"/>
      <c r="B59" s="30"/>
      <c r="C59" s="112"/>
      <c r="D59" s="111">
        <f>IF(AND(NOT(ISBLANK(Table39[[#This Row],[Employee''s Name]])),NOT(ISBLANK(Table39[[#This Row],[Cash Compensation]]))),IF(CoveredPeriod="","See Question 2",MIN(Table39[[#This Row],[Cash Compensation]],MaxSalary)),0)</f>
        <v>0</v>
      </c>
      <c r="E59" s="30"/>
      <c r="F5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0" spans="1:6" x14ac:dyDescent="0.3">
      <c r="A60" s="2"/>
      <c r="B60" s="30"/>
      <c r="C60" s="112"/>
      <c r="D60" s="111">
        <f>IF(AND(NOT(ISBLANK(Table39[[#This Row],[Employee''s Name]])),NOT(ISBLANK(Table39[[#This Row],[Cash Compensation]]))),IF(CoveredPeriod="","See Question 2",MIN(Table39[[#This Row],[Cash Compensation]],MaxSalary)),0)</f>
        <v>0</v>
      </c>
      <c r="E60" s="30"/>
      <c r="F6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1" spans="1:6" x14ac:dyDescent="0.3">
      <c r="A61" s="2"/>
      <c r="B61" s="30"/>
      <c r="C61" s="112"/>
      <c r="D61" s="111">
        <f>IF(AND(NOT(ISBLANK(Table39[[#This Row],[Employee''s Name]])),NOT(ISBLANK(Table39[[#This Row],[Cash Compensation]]))),IF(CoveredPeriod="","See Question 2",MIN(Table39[[#This Row],[Cash Compensation]],MaxSalary)),0)</f>
        <v>0</v>
      </c>
      <c r="E61" s="30"/>
      <c r="F6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2" spans="1:6" x14ac:dyDescent="0.3">
      <c r="A62" s="2"/>
      <c r="B62" s="30"/>
      <c r="C62" s="112"/>
      <c r="D62" s="111">
        <f>IF(AND(NOT(ISBLANK(Table39[[#This Row],[Employee''s Name]])),NOT(ISBLANK(Table39[[#This Row],[Cash Compensation]]))),IF(CoveredPeriod="","See Question 2",MIN(Table39[[#This Row],[Cash Compensation]],MaxSalary)),0)</f>
        <v>0</v>
      </c>
      <c r="E62" s="30"/>
      <c r="F6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3" spans="1:6" x14ac:dyDescent="0.3">
      <c r="A63" s="2"/>
      <c r="B63" s="30"/>
      <c r="C63" s="112"/>
      <c r="D63" s="111">
        <f>IF(AND(NOT(ISBLANK(Table39[[#This Row],[Employee''s Name]])),NOT(ISBLANK(Table39[[#This Row],[Cash Compensation]]))),IF(CoveredPeriod="","See Question 2",MIN(Table39[[#This Row],[Cash Compensation]],MaxSalary)),0)</f>
        <v>0</v>
      </c>
      <c r="E63" s="30"/>
      <c r="F6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4" spans="1:6" x14ac:dyDescent="0.3">
      <c r="A64" s="2"/>
      <c r="B64" s="30"/>
      <c r="C64" s="112"/>
      <c r="D64" s="111">
        <f>IF(AND(NOT(ISBLANK(Table39[[#This Row],[Employee''s Name]])),NOT(ISBLANK(Table39[[#This Row],[Cash Compensation]]))),IF(CoveredPeriod="","See Question 2",MIN(Table39[[#This Row],[Cash Compensation]],MaxSalary)),0)</f>
        <v>0</v>
      </c>
      <c r="E64" s="30"/>
      <c r="F6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5" spans="1:6" x14ac:dyDescent="0.3">
      <c r="A65" s="2"/>
      <c r="B65" s="30"/>
      <c r="C65" s="112"/>
      <c r="D65" s="111">
        <f>IF(AND(NOT(ISBLANK(Table39[[#This Row],[Employee''s Name]])),NOT(ISBLANK(Table39[[#This Row],[Cash Compensation]]))),IF(CoveredPeriod="","See Question 2",MIN(Table39[[#This Row],[Cash Compensation]],MaxSalary)),0)</f>
        <v>0</v>
      </c>
      <c r="E65" s="30"/>
      <c r="F6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6" spans="1:6" x14ac:dyDescent="0.3">
      <c r="A66" s="2"/>
      <c r="B66" s="30"/>
      <c r="C66" s="112"/>
      <c r="D66" s="111">
        <f>IF(AND(NOT(ISBLANK(Table39[[#This Row],[Employee''s Name]])),NOT(ISBLANK(Table39[[#This Row],[Cash Compensation]]))),IF(CoveredPeriod="","See Question 2",MIN(Table39[[#This Row],[Cash Compensation]],MaxSalary)),0)</f>
        <v>0</v>
      </c>
      <c r="E66" s="30"/>
      <c r="F6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7" spans="1:6" x14ac:dyDescent="0.3">
      <c r="A67" s="2"/>
      <c r="B67" s="30"/>
      <c r="C67" s="112"/>
      <c r="D67" s="111">
        <f>IF(AND(NOT(ISBLANK(Table39[[#This Row],[Employee''s Name]])),NOT(ISBLANK(Table39[[#This Row],[Cash Compensation]]))),IF(CoveredPeriod="","See Question 2",MIN(Table39[[#This Row],[Cash Compensation]],MaxSalary)),0)</f>
        <v>0</v>
      </c>
      <c r="E67" s="30"/>
      <c r="F6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8" spans="1:6" x14ac:dyDescent="0.3">
      <c r="A68" s="2"/>
      <c r="B68" s="30"/>
      <c r="C68" s="112"/>
      <c r="D68" s="111">
        <f>IF(AND(NOT(ISBLANK(Table39[[#This Row],[Employee''s Name]])),NOT(ISBLANK(Table39[[#This Row],[Cash Compensation]]))),IF(CoveredPeriod="","See Question 2",MIN(Table39[[#This Row],[Cash Compensation]],MaxSalary)),0)</f>
        <v>0</v>
      </c>
      <c r="E68" s="30"/>
      <c r="F6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69" spans="1:6" x14ac:dyDescent="0.3">
      <c r="A69" s="2"/>
      <c r="B69" s="30"/>
      <c r="C69" s="112"/>
      <c r="D69" s="111">
        <f>IF(AND(NOT(ISBLANK(Table39[[#This Row],[Employee''s Name]])),NOT(ISBLANK(Table39[[#This Row],[Cash Compensation]]))),IF(CoveredPeriod="","See Question 2",MIN(Table39[[#This Row],[Cash Compensation]],MaxSalary)),0)</f>
        <v>0</v>
      </c>
      <c r="E69" s="30"/>
      <c r="F6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0" spans="1:6" x14ac:dyDescent="0.3">
      <c r="A70" s="2"/>
      <c r="B70" s="30"/>
      <c r="C70" s="112"/>
      <c r="D70" s="111">
        <f>IF(AND(NOT(ISBLANK(Table39[[#This Row],[Employee''s Name]])),NOT(ISBLANK(Table39[[#This Row],[Cash Compensation]]))),IF(CoveredPeriod="","See Question 2",MIN(Table39[[#This Row],[Cash Compensation]],MaxSalary)),0)</f>
        <v>0</v>
      </c>
      <c r="E70" s="30"/>
      <c r="F7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1" spans="1:6" x14ac:dyDescent="0.3">
      <c r="A71" s="2"/>
      <c r="B71" s="30"/>
      <c r="C71" s="112"/>
      <c r="D71" s="111">
        <f>IF(AND(NOT(ISBLANK(Table39[[#This Row],[Employee''s Name]])),NOT(ISBLANK(Table39[[#This Row],[Cash Compensation]]))),IF(CoveredPeriod="","See Question 2",MIN(Table39[[#This Row],[Cash Compensation]],MaxSalary)),0)</f>
        <v>0</v>
      </c>
      <c r="E71" s="30"/>
      <c r="F7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2" spans="1:6" x14ac:dyDescent="0.3">
      <c r="A72" s="2"/>
      <c r="B72" s="30"/>
      <c r="C72" s="112"/>
      <c r="D72" s="111">
        <f>IF(AND(NOT(ISBLANK(Table39[[#This Row],[Employee''s Name]])),NOT(ISBLANK(Table39[[#This Row],[Cash Compensation]]))),IF(CoveredPeriod="","See Question 2",MIN(Table39[[#This Row],[Cash Compensation]],MaxSalary)),0)</f>
        <v>0</v>
      </c>
      <c r="E72" s="30"/>
      <c r="F7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3" spans="1:6" x14ac:dyDescent="0.3">
      <c r="A73" s="2"/>
      <c r="B73" s="30"/>
      <c r="C73" s="112"/>
      <c r="D73" s="111">
        <f>IF(AND(NOT(ISBLANK(Table39[[#This Row],[Employee''s Name]])),NOT(ISBLANK(Table39[[#This Row],[Cash Compensation]]))),IF(CoveredPeriod="","See Question 2",MIN(Table39[[#This Row],[Cash Compensation]],MaxSalary)),0)</f>
        <v>0</v>
      </c>
      <c r="E73" s="30"/>
      <c r="F7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4" spans="1:6" x14ac:dyDescent="0.3">
      <c r="A74" s="2"/>
      <c r="B74" s="30"/>
      <c r="C74" s="112"/>
      <c r="D74" s="111">
        <f>IF(AND(NOT(ISBLANK(Table39[[#This Row],[Employee''s Name]])),NOT(ISBLANK(Table39[[#This Row],[Cash Compensation]]))),IF(CoveredPeriod="","See Question 2",MIN(Table39[[#This Row],[Cash Compensation]],MaxSalary)),0)</f>
        <v>0</v>
      </c>
      <c r="E74" s="30"/>
      <c r="F7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5" spans="1:6" x14ac:dyDescent="0.3">
      <c r="A75" s="2"/>
      <c r="B75" s="30"/>
      <c r="C75" s="112"/>
      <c r="D75" s="111">
        <f>IF(AND(NOT(ISBLANK(Table39[[#This Row],[Employee''s Name]])),NOT(ISBLANK(Table39[[#This Row],[Cash Compensation]]))),IF(CoveredPeriod="","See Question 2",MIN(Table39[[#This Row],[Cash Compensation]],MaxSalary)),0)</f>
        <v>0</v>
      </c>
      <c r="E75" s="30"/>
      <c r="F7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6" spans="1:6" x14ac:dyDescent="0.3">
      <c r="A76" s="2"/>
      <c r="B76" s="30"/>
      <c r="C76" s="112"/>
      <c r="D76" s="111">
        <f>IF(AND(NOT(ISBLANK(Table39[[#This Row],[Employee''s Name]])),NOT(ISBLANK(Table39[[#This Row],[Cash Compensation]]))),IF(CoveredPeriod="","See Question 2",MIN(Table39[[#This Row],[Cash Compensation]],MaxSalary)),0)</f>
        <v>0</v>
      </c>
      <c r="E76" s="30"/>
      <c r="F7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7" spans="1:6" x14ac:dyDescent="0.3">
      <c r="A77" s="2"/>
      <c r="B77" s="30"/>
      <c r="C77" s="112"/>
      <c r="D77" s="111">
        <f>IF(AND(NOT(ISBLANK(Table39[[#This Row],[Employee''s Name]])),NOT(ISBLANK(Table39[[#This Row],[Cash Compensation]]))),IF(CoveredPeriod="","See Question 2",MIN(Table39[[#This Row],[Cash Compensation]],MaxSalary)),0)</f>
        <v>0</v>
      </c>
      <c r="E77" s="30"/>
      <c r="F7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8" spans="1:6" x14ac:dyDescent="0.3">
      <c r="A78" s="2"/>
      <c r="B78" s="30"/>
      <c r="C78" s="112"/>
      <c r="D78" s="111">
        <f>IF(AND(NOT(ISBLANK(Table39[[#This Row],[Employee''s Name]])),NOT(ISBLANK(Table39[[#This Row],[Cash Compensation]]))),IF(CoveredPeriod="","See Question 2",MIN(Table39[[#This Row],[Cash Compensation]],MaxSalary)),0)</f>
        <v>0</v>
      </c>
      <c r="E78" s="30"/>
      <c r="F7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79" spans="1:6" x14ac:dyDescent="0.3">
      <c r="A79" s="2"/>
      <c r="B79" s="30"/>
      <c r="C79" s="112"/>
      <c r="D79" s="111">
        <f>IF(AND(NOT(ISBLANK(Table39[[#This Row],[Employee''s Name]])),NOT(ISBLANK(Table39[[#This Row],[Cash Compensation]]))),IF(CoveredPeriod="","See Question 2",MIN(Table39[[#This Row],[Cash Compensation]],MaxSalary)),0)</f>
        <v>0</v>
      </c>
      <c r="E79" s="30"/>
      <c r="F7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0" spans="1:6" x14ac:dyDescent="0.3">
      <c r="A80" s="2"/>
      <c r="B80" s="30"/>
      <c r="C80" s="112"/>
      <c r="D80" s="111">
        <f>IF(AND(NOT(ISBLANK(Table39[[#This Row],[Employee''s Name]])),NOT(ISBLANK(Table39[[#This Row],[Cash Compensation]]))),IF(CoveredPeriod="","See Question 2",MIN(Table39[[#This Row],[Cash Compensation]],MaxSalary)),0)</f>
        <v>0</v>
      </c>
      <c r="E80" s="30"/>
      <c r="F8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1" spans="1:6" x14ac:dyDescent="0.3">
      <c r="A81" s="2"/>
      <c r="B81" s="30"/>
      <c r="C81" s="112"/>
      <c r="D81" s="111">
        <f>IF(AND(NOT(ISBLANK(Table39[[#This Row],[Employee''s Name]])),NOT(ISBLANK(Table39[[#This Row],[Cash Compensation]]))),IF(CoveredPeriod="","See Question 2",MIN(Table39[[#This Row],[Cash Compensation]],MaxSalary)),0)</f>
        <v>0</v>
      </c>
      <c r="E81" s="30"/>
      <c r="F8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2" spans="1:6" x14ac:dyDescent="0.3">
      <c r="A82" s="2"/>
      <c r="B82" s="30"/>
      <c r="C82" s="112"/>
      <c r="D82" s="111">
        <f>IF(AND(NOT(ISBLANK(Table39[[#This Row],[Employee''s Name]])),NOT(ISBLANK(Table39[[#This Row],[Cash Compensation]]))),IF(CoveredPeriod="","See Question 2",MIN(Table39[[#This Row],[Cash Compensation]],MaxSalary)),0)</f>
        <v>0</v>
      </c>
      <c r="E82" s="30"/>
      <c r="F8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3" spans="1:6" x14ac:dyDescent="0.3">
      <c r="A83" s="2"/>
      <c r="B83" s="30"/>
      <c r="C83" s="112"/>
      <c r="D83" s="111">
        <f>IF(AND(NOT(ISBLANK(Table39[[#This Row],[Employee''s Name]])),NOT(ISBLANK(Table39[[#This Row],[Cash Compensation]]))),IF(CoveredPeriod="","See Question 2",MIN(Table39[[#This Row],[Cash Compensation]],MaxSalary)),0)</f>
        <v>0</v>
      </c>
      <c r="E83" s="30"/>
      <c r="F8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4" spans="1:6" x14ac:dyDescent="0.3">
      <c r="A84" s="2"/>
      <c r="B84" s="30"/>
      <c r="C84" s="112"/>
      <c r="D84" s="111">
        <f>IF(AND(NOT(ISBLANK(Table39[[#This Row],[Employee''s Name]])),NOT(ISBLANK(Table39[[#This Row],[Cash Compensation]]))),IF(CoveredPeriod="","See Question 2",MIN(Table39[[#This Row],[Cash Compensation]],MaxSalary)),0)</f>
        <v>0</v>
      </c>
      <c r="E84" s="30"/>
      <c r="F8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5" spans="1:6" x14ac:dyDescent="0.3">
      <c r="A85" s="2"/>
      <c r="B85" s="30"/>
      <c r="C85" s="112"/>
      <c r="D85" s="111">
        <f>IF(AND(NOT(ISBLANK(Table39[[#This Row],[Employee''s Name]])),NOT(ISBLANK(Table39[[#This Row],[Cash Compensation]]))),IF(CoveredPeriod="","See Question 2",MIN(Table39[[#This Row],[Cash Compensation]],MaxSalary)),0)</f>
        <v>0</v>
      </c>
      <c r="E85" s="30"/>
      <c r="F8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6" spans="1:6" x14ac:dyDescent="0.3">
      <c r="A86" s="2"/>
      <c r="B86" s="30"/>
      <c r="C86" s="112"/>
      <c r="D86" s="111">
        <f>IF(AND(NOT(ISBLANK(Table39[[#This Row],[Employee''s Name]])),NOT(ISBLANK(Table39[[#This Row],[Cash Compensation]]))),IF(CoveredPeriod="","See Question 2",MIN(Table39[[#This Row],[Cash Compensation]],MaxSalary)),0)</f>
        <v>0</v>
      </c>
      <c r="E86" s="30"/>
      <c r="F8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7" spans="1:6" x14ac:dyDescent="0.3">
      <c r="A87" s="2"/>
      <c r="B87" s="30"/>
      <c r="C87" s="112"/>
      <c r="D87" s="111">
        <f>IF(AND(NOT(ISBLANK(Table39[[#This Row],[Employee''s Name]])),NOT(ISBLANK(Table39[[#This Row],[Cash Compensation]]))),IF(CoveredPeriod="","See Question 2",MIN(Table39[[#This Row],[Cash Compensation]],MaxSalary)),0)</f>
        <v>0</v>
      </c>
      <c r="E87" s="30"/>
      <c r="F8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8" spans="1:6" x14ac:dyDescent="0.3">
      <c r="A88" s="2"/>
      <c r="B88" s="30"/>
      <c r="C88" s="112"/>
      <c r="D88" s="111">
        <f>IF(AND(NOT(ISBLANK(Table39[[#This Row],[Employee''s Name]])),NOT(ISBLANK(Table39[[#This Row],[Cash Compensation]]))),IF(CoveredPeriod="","See Question 2",MIN(Table39[[#This Row],[Cash Compensation]],MaxSalary)),0)</f>
        <v>0</v>
      </c>
      <c r="E88" s="30"/>
      <c r="F8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89" spans="1:6" x14ac:dyDescent="0.3">
      <c r="A89" s="2"/>
      <c r="B89" s="30"/>
      <c r="C89" s="112"/>
      <c r="D89" s="111">
        <f>IF(AND(NOT(ISBLANK(Table39[[#This Row],[Employee''s Name]])),NOT(ISBLANK(Table39[[#This Row],[Cash Compensation]]))),IF(CoveredPeriod="","See Question 2",MIN(Table39[[#This Row],[Cash Compensation]],MaxSalary)),0)</f>
        <v>0</v>
      </c>
      <c r="E89" s="30"/>
      <c r="F8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0" spans="1:6" x14ac:dyDescent="0.3">
      <c r="A90" s="2"/>
      <c r="B90" s="30"/>
      <c r="C90" s="112"/>
      <c r="D90" s="111">
        <f>IF(AND(NOT(ISBLANK(Table39[[#This Row],[Employee''s Name]])),NOT(ISBLANK(Table39[[#This Row],[Cash Compensation]]))),IF(CoveredPeriod="","See Question 2",MIN(Table39[[#This Row],[Cash Compensation]],MaxSalary)),0)</f>
        <v>0</v>
      </c>
      <c r="E90" s="30"/>
      <c r="F9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1" spans="1:6" x14ac:dyDescent="0.3">
      <c r="A91" s="2"/>
      <c r="B91" s="30"/>
      <c r="C91" s="112"/>
      <c r="D91" s="111">
        <f>IF(AND(NOT(ISBLANK(Table39[[#This Row],[Employee''s Name]])),NOT(ISBLANK(Table39[[#This Row],[Cash Compensation]]))),IF(CoveredPeriod="","See Question 2",MIN(Table39[[#This Row],[Cash Compensation]],MaxSalary)),0)</f>
        <v>0</v>
      </c>
      <c r="E91" s="30"/>
      <c r="F9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2" spans="1:6" x14ac:dyDescent="0.3">
      <c r="A92" s="2"/>
      <c r="B92" s="30"/>
      <c r="C92" s="112"/>
      <c r="D92" s="111">
        <f>IF(AND(NOT(ISBLANK(Table39[[#This Row],[Employee''s Name]])),NOT(ISBLANK(Table39[[#This Row],[Cash Compensation]]))),IF(CoveredPeriod="","See Question 2",MIN(Table39[[#This Row],[Cash Compensation]],MaxSalary)),0)</f>
        <v>0</v>
      </c>
      <c r="E92" s="30"/>
      <c r="F9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3" spans="1:6" x14ac:dyDescent="0.3">
      <c r="A93" s="2"/>
      <c r="B93" s="30"/>
      <c r="C93" s="112"/>
      <c r="D93" s="111">
        <f>IF(AND(NOT(ISBLANK(Table39[[#This Row],[Employee''s Name]])),NOT(ISBLANK(Table39[[#This Row],[Cash Compensation]]))),IF(CoveredPeriod="","See Question 2",MIN(Table39[[#This Row],[Cash Compensation]],MaxSalary)),0)</f>
        <v>0</v>
      </c>
      <c r="E93" s="30"/>
      <c r="F9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4" spans="1:6" x14ac:dyDescent="0.3">
      <c r="A94" s="2"/>
      <c r="B94" s="30"/>
      <c r="C94" s="112"/>
      <c r="D94" s="111">
        <f>IF(AND(NOT(ISBLANK(Table39[[#This Row],[Employee''s Name]])),NOT(ISBLANK(Table39[[#This Row],[Cash Compensation]]))),IF(CoveredPeriod="","See Question 2",MIN(Table39[[#This Row],[Cash Compensation]],MaxSalary)),0)</f>
        <v>0</v>
      </c>
      <c r="E94" s="30"/>
      <c r="F9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5" spans="1:6" x14ac:dyDescent="0.3">
      <c r="A95" s="2"/>
      <c r="B95" s="30"/>
      <c r="C95" s="112"/>
      <c r="D95" s="111">
        <f>IF(AND(NOT(ISBLANK(Table39[[#This Row],[Employee''s Name]])),NOT(ISBLANK(Table39[[#This Row],[Cash Compensation]]))),IF(CoveredPeriod="","See Question 2",MIN(Table39[[#This Row],[Cash Compensation]],MaxSalary)),0)</f>
        <v>0</v>
      </c>
      <c r="E95" s="30"/>
      <c r="F9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6" spans="1:6" x14ac:dyDescent="0.3">
      <c r="A96" s="2"/>
      <c r="B96" s="30"/>
      <c r="C96" s="112"/>
      <c r="D96" s="111">
        <f>IF(AND(NOT(ISBLANK(Table39[[#This Row],[Employee''s Name]])),NOT(ISBLANK(Table39[[#This Row],[Cash Compensation]]))),IF(CoveredPeriod="","See Question 2",MIN(Table39[[#This Row],[Cash Compensation]],MaxSalary)),0)</f>
        <v>0</v>
      </c>
      <c r="E96" s="30"/>
      <c r="F9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7" spans="1:6" x14ac:dyDescent="0.3">
      <c r="A97" s="2"/>
      <c r="B97" s="30"/>
      <c r="C97" s="112"/>
      <c r="D97" s="111">
        <f>IF(AND(NOT(ISBLANK(Table39[[#This Row],[Employee''s Name]])),NOT(ISBLANK(Table39[[#This Row],[Cash Compensation]]))),IF(CoveredPeriod="","See Question 2",MIN(Table39[[#This Row],[Cash Compensation]],MaxSalary)),0)</f>
        <v>0</v>
      </c>
      <c r="E97" s="30"/>
      <c r="F9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8" spans="1:6" x14ac:dyDescent="0.3">
      <c r="A98" s="2"/>
      <c r="B98" s="30"/>
      <c r="C98" s="112"/>
      <c r="D98" s="111">
        <f>IF(AND(NOT(ISBLANK(Table39[[#This Row],[Employee''s Name]])),NOT(ISBLANK(Table39[[#This Row],[Cash Compensation]]))),IF(CoveredPeriod="","See Question 2",MIN(Table39[[#This Row],[Cash Compensation]],MaxSalary)),0)</f>
        <v>0</v>
      </c>
      <c r="E98" s="30"/>
      <c r="F9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99" spans="1:6" x14ac:dyDescent="0.3">
      <c r="A99" s="2"/>
      <c r="B99" s="30"/>
      <c r="C99" s="112"/>
      <c r="D99" s="111">
        <f>IF(AND(NOT(ISBLANK(Table39[[#This Row],[Employee''s Name]])),NOT(ISBLANK(Table39[[#This Row],[Cash Compensation]]))),IF(CoveredPeriod="","See Question 2",MIN(Table39[[#This Row],[Cash Compensation]],MaxSalary)),0)</f>
        <v>0</v>
      </c>
      <c r="E99" s="30"/>
      <c r="F9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0" spans="1:6" x14ac:dyDescent="0.3">
      <c r="A100" s="2"/>
      <c r="B100" s="30"/>
      <c r="C100" s="112"/>
      <c r="D100" s="111">
        <f>IF(AND(NOT(ISBLANK(Table39[[#This Row],[Employee''s Name]])),NOT(ISBLANK(Table39[[#This Row],[Cash Compensation]]))),IF(CoveredPeriod="","See Question 2",MIN(Table39[[#This Row],[Cash Compensation]],MaxSalary)),0)</f>
        <v>0</v>
      </c>
      <c r="E100" s="30"/>
      <c r="F10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1" spans="1:6" x14ac:dyDescent="0.3">
      <c r="A101" s="2"/>
      <c r="B101" s="30"/>
      <c r="C101" s="112"/>
      <c r="D101" s="111">
        <f>IF(AND(NOT(ISBLANK(Table39[[#This Row],[Employee''s Name]])),NOT(ISBLANK(Table39[[#This Row],[Cash Compensation]]))),IF(CoveredPeriod="","See Question 2",MIN(Table39[[#This Row],[Cash Compensation]],MaxSalary)),0)</f>
        <v>0</v>
      </c>
      <c r="E101" s="30"/>
      <c r="F10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2" spans="1:6" x14ac:dyDescent="0.3">
      <c r="A102" s="2"/>
      <c r="B102" s="30"/>
      <c r="C102" s="112"/>
      <c r="D102" s="111">
        <f>IF(AND(NOT(ISBLANK(Table39[[#This Row],[Employee''s Name]])),NOT(ISBLANK(Table39[[#This Row],[Cash Compensation]]))),IF(CoveredPeriod="","See Question 2",MIN(Table39[[#This Row],[Cash Compensation]],MaxSalary)),0)</f>
        <v>0</v>
      </c>
      <c r="E102" s="30"/>
      <c r="F10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3" spans="1:6" x14ac:dyDescent="0.3">
      <c r="A103" s="2"/>
      <c r="B103" s="30"/>
      <c r="C103" s="112"/>
      <c r="D103" s="111">
        <f>IF(AND(NOT(ISBLANK(Table39[[#This Row],[Employee''s Name]])),NOT(ISBLANK(Table39[[#This Row],[Cash Compensation]]))),IF(CoveredPeriod="","See Question 2",MIN(Table39[[#This Row],[Cash Compensation]],MaxSalary)),0)</f>
        <v>0</v>
      </c>
      <c r="E103" s="30"/>
      <c r="F10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4" spans="1:6" x14ac:dyDescent="0.3">
      <c r="A104" s="2"/>
      <c r="B104" s="30"/>
      <c r="C104" s="112"/>
      <c r="D104" s="111">
        <f>IF(AND(NOT(ISBLANK(Table39[[#This Row],[Employee''s Name]])),NOT(ISBLANK(Table39[[#This Row],[Cash Compensation]]))),IF(CoveredPeriod="","See Question 2",MIN(Table39[[#This Row],[Cash Compensation]],MaxSalary)),0)</f>
        <v>0</v>
      </c>
      <c r="E104" s="30"/>
      <c r="F10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5" spans="1:6" x14ac:dyDescent="0.3">
      <c r="A105" s="2"/>
      <c r="B105" s="30"/>
      <c r="C105" s="112"/>
      <c r="D105" s="111">
        <f>IF(AND(NOT(ISBLANK(Table39[[#This Row],[Employee''s Name]])),NOT(ISBLANK(Table39[[#This Row],[Cash Compensation]]))),IF(CoveredPeriod="","See Question 2",MIN(Table39[[#This Row],[Cash Compensation]],MaxSalary)),0)</f>
        <v>0</v>
      </c>
      <c r="E105" s="30"/>
      <c r="F10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6" spans="1:6" x14ac:dyDescent="0.3">
      <c r="A106" s="2"/>
      <c r="B106" s="30"/>
      <c r="C106" s="112"/>
      <c r="D106" s="111">
        <f>IF(AND(NOT(ISBLANK(Table39[[#This Row],[Employee''s Name]])),NOT(ISBLANK(Table39[[#This Row],[Cash Compensation]]))),IF(CoveredPeriod="","See Question 2",MIN(Table39[[#This Row],[Cash Compensation]],MaxSalary)),0)</f>
        <v>0</v>
      </c>
      <c r="E106" s="30"/>
      <c r="F10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7" spans="1:6" x14ac:dyDescent="0.3">
      <c r="A107" s="2"/>
      <c r="B107" s="30"/>
      <c r="C107" s="112"/>
      <c r="D107" s="111">
        <f>IF(AND(NOT(ISBLANK(Table39[[#This Row],[Employee''s Name]])),NOT(ISBLANK(Table39[[#This Row],[Cash Compensation]]))),IF(CoveredPeriod="","See Question 2",MIN(Table39[[#This Row],[Cash Compensation]],MaxSalary)),0)</f>
        <v>0</v>
      </c>
      <c r="E107" s="30"/>
      <c r="F10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8" spans="1:6" x14ac:dyDescent="0.3">
      <c r="A108" s="2"/>
      <c r="B108" s="30"/>
      <c r="C108" s="112"/>
      <c r="D108" s="111">
        <f>IF(AND(NOT(ISBLANK(Table39[[#This Row],[Employee''s Name]])),NOT(ISBLANK(Table39[[#This Row],[Cash Compensation]]))),IF(CoveredPeriod="","See Question 2",MIN(Table39[[#This Row],[Cash Compensation]],MaxSalary)),0)</f>
        <v>0</v>
      </c>
      <c r="E108" s="30"/>
      <c r="F10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09" spans="1:6" x14ac:dyDescent="0.3">
      <c r="A109" s="2"/>
      <c r="B109" s="30"/>
      <c r="C109" s="112"/>
      <c r="D109" s="111">
        <f>IF(AND(NOT(ISBLANK(Table39[[#This Row],[Employee''s Name]])),NOT(ISBLANK(Table39[[#This Row],[Cash Compensation]]))),IF(CoveredPeriod="","See Question 2",MIN(Table39[[#This Row],[Cash Compensation]],MaxSalary)),0)</f>
        <v>0</v>
      </c>
      <c r="E109" s="30"/>
      <c r="F10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0" spans="1:6" x14ac:dyDescent="0.3">
      <c r="A110" s="2"/>
      <c r="B110" s="30"/>
      <c r="C110" s="112"/>
      <c r="D110" s="111">
        <f>IF(AND(NOT(ISBLANK(Table39[[#This Row],[Employee''s Name]])),NOT(ISBLANK(Table39[[#This Row],[Cash Compensation]]))),IF(CoveredPeriod="","See Question 2",MIN(Table39[[#This Row],[Cash Compensation]],MaxSalary)),0)</f>
        <v>0</v>
      </c>
      <c r="E110" s="30"/>
      <c r="F11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1" spans="1:6" x14ac:dyDescent="0.3">
      <c r="A111" s="2"/>
      <c r="B111" s="30"/>
      <c r="C111" s="112"/>
      <c r="D111" s="111">
        <f>IF(AND(NOT(ISBLANK(Table39[[#This Row],[Employee''s Name]])),NOT(ISBLANK(Table39[[#This Row],[Cash Compensation]]))),IF(CoveredPeriod="","See Question 2",MIN(Table39[[#This Row],[Cash Compensation]],MaxSalary)),0)</f>
        <v>0</v>
      </c>
      <c r="E111" s="30"/>
      <c r="F11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2" spans="1:6" x14ac:dyDescent="0.3">
      <c r="A112" s="2"/>
      <c r="B112" s="30"/>
      <c r="C112" s="112"/>
      <c r="D112" s="111">
        <f>IF(AND(NOT(ISBLANK(Table39[[#This Row],[Employee''s Name]])),NOT(ISBLANK(Table39[[#This Row],[Cash Compensation]]))),IF(CoveredPeriod="","See Question 2",MIN(Table39[[#This Row],[Cash Compensation]],MaxSalary)),0)</f>
        <v>0</v>
      </c>
      <c r="E112" s="30"/>
      <c r="F11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3" spans="1:6" x14ac:dyDescent="0.3">
      <c r="A113" s="2"/>
      <c r="B113" s="30"/>
      <c r="C113" s="112"/>
      <c r="D113" s="111">
        <f>IF(AND(NOT(ISBLANK(Table39[[#This Row],[Employee''s Name]])),NOT(ISBLANK(Table39[[#This Row],[Cash Compensation]]))),IF(CoveredPeriod="","See Question 2",MIN(Table39[[#This Row],[Cash Compensation]],MaxSalary)),0)</f>
        <v>0</v>
      </c>
      <c r="E113" s="30"/>
      <c r="F11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4" spans="1:6" x14ac:dyDescent="0.3">
      <c r="A114" s="2"/>
      <c r="B114" s="30"/>
      <c r="C114" s="112"/>
      <c r="D114" s="111">
        <f>IF(AND(NOT(ISBLANK(Table39[[#This Row],[Employee''s Name]])),NOT(ISBLANK(Table39[[#This Row],[Cash Compensation]]))),IF(CoveredPeriod="","See Question 2",MIN(Table39[[#This Row],[Cash Compensation]],MaxSalary)),0)</f>
        <v>0</v>
      </c>
      <c r="E114" s="30"/>
      <c r="F11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5" spans="1:6" x14ac:dyDescent="0.3">
      <c r="A115" s="2"/>
      <c r="B115" s="30"/>
      <c r="C115" s="112"/>
      <c r="D115" s="111">
        <f>IF(AND(NOT(ISBLANK(Table39[[#This Row],[Employee''s Name]])),NOT(ISBLANK(Table39[[#This Row],[Cash Compensation]]))),IF(CoveredPeriod="","See Question 2",MIN(Table39[[#This Row],[Cash Compensation]],MaxSalary)),0)</f>
        <v>0</v>
      </c>
      <c r="E115" s="30"/>
      <c r="F11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6" spans="1:6" x14ac:dyDescent="0.3">
      <c r="A116" s="2"/>
      <c r="B116" s="30"/>
      <c r="C116" s="112"/>
      <c r="D116" s="111">
        <f>IF(AND(NOT(ISBLANK(Table39[[#This Row],[Employee''s Name]])),NOT(ISBLANK(Table39[[#This Row],[Cash Compensation]]))),IF(CoveredPeriod="","See Question 2",MIN(Table39[[#This Row],[Cash Compensation]],MaxSalary)),0)</f>
        <v>0</v>
      </c>
      <c r="E116" s="30"/>
      <c r="F11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7" spans="1:6" x14ac:dyDescent="0.3">
      <c r="A117" s="2"/>
      <c r="B117" s="30"/>
      <c r="C117" s="112"/>
      <c r="D117" s="111">
        <f>IF(AND(NOT(ISBLANK(Table39[[#This Row],[Employee''s Name]])),NOT(ISBLANK(Table39[[#This Row],[Cash Compensation]]))),IF(CoveredPeriod="","See Question 2",MIN(Table39[[#This Row],[Cash Compensation]],MaxSalary)),0)</f>
        <v>0</v>
      </c>
      <c r="E117" s="30"/>
      <c r="F11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8" spans="1:6" x14ac:dyDescent="0.3">
      <c r="A118" s="2"/>
      <c r="B118" s="30"/>
      <c r="C118" s="112"/>
      <c r="D118" s="111">
        <f>IF(AND(NOT(ISBLANK(Table39[[#This Row],[Employee''s Name]])),NOT(ISBLANK(Table39[[#This Row],[Cash Compensation]]))),IF(CoveredPeriod="","See Question 2",MIN(Table39[[#This Row],[Cash Compensation]],MaxSalary)),0)</f>
        <v>0</v>
      </c>
      <c r="E118" s="30"/>
      <c r="F11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19" spans="1:6" x14ac:dyDescent="0.3">
      <c r="A119" s="2"/>
      <c r="B119" s="30"/>
      <c r="C119" s="112"/>
      <c r="D119" s="111">
        <f>IF(AND(NOT(ISBLANK(Table39[[#This Row],[Employee''s Name]])),NOT(ISBLANK(Table39[[#This Row],[Cash Compensation]]))),IF(CoveredPeriod="","See Question 2",MIN(Table39[[#This Row],[Cash Compensation]],MaxSalary)),0)</f>
        <v>0</v>
      </c>
      <c r="E119" s="30"/>
      <c r="F11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0" spans="1:6" x14ac:dyDescent="0.3">
      <c r="A120" s="2"/>
      <c r="B120" s="30"/>
      <c r="C120" s="112"/>
      <c r="D120" s="111">
        <f>IF(AND(NOT(ISBLANK(Table39[[#This Row],[Employee''s Name]])),NOT(ISBLANK(Table39[[#This Row],[Cash Compensation]]))),IF(CoveredPeriod="","See Question 2",MIN(Table39[[#This Row],[Cash Compensation]],MaxSalary)),0)</f>
        <v>0</v>
      </c>
      <c r="E120" s="30"/>
      <c r="F12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1" spans="1:6" x14ac:dyDescent="0.3">
      <c r="A121" s="2"/>
      <c r="B121" s="30"/>
      <c r="C121" s="112"/>
      <c r="D121" s="111">
        <f>IF(AND(NOT(ISBLANK(Table39[[#This Row],[Employee''s Name]])),NOT(ISBLANK(Table39[[#This Row],[Cash Compensation]]))),IF(CoveredPeriod="","See Question 2",MIN(Table39[[#This Row],[Cash Compensation]],MaxSalary)),0)</f>
        <v>0</v>
      </c>
      <c r="E121" s="30"/>
      <c r="F12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2" spans="1:6" x14ac:dyDescent="0.3">
      <c r="A122" s="2"/>
      <c r="B122" s="30"/>
      <c r="C122" s="112"/>
      <c r="D122" s="111">
        <f>IF(AND(NOT(ISBLANK(Table39[[#This Row],[Employee''s Name]])),NOT(ISBLANK(Table39[[#This Row],[Cash Compensation]]))),IF(CoveredPeriod="","See Question 2",MIN(Table39[[#This Row],[Cash Compensation]],MaxSalary)),0)</f>
        <v>0</v>
      </c>
      <c r="E122" s="30"/>
      <c r="F12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3" spans="1:6" x14ac:dyDescent="0.3">
      <c r="A123" s="2"/>
      <c r="B123" s="30"/>
      <c r="C123" s="112"/>
      <c r="D123" s="111">
        <f>IF(AND(NOT(ISBLANK(Table39[[#This Row],[Employee''s Name]])),NOT(ISBLANK(Table39[[#This Row],[Cash Compensation]]))),IF(CoveredPeriod="","See Question 2",MIN(Table39[[#This Row],[Cash Compensation]],MaxSalary)),0)</f>
        <v>0</v>
      </c>
      <c r="E123" s="30"/>
      <c r="F12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4" spans="1:6" x14ac:dyDescent="0.3">
      <c r="A124" s="2"/>
      <c r="B124" s="30"/>
      <c r="C124" s="112"/>
      <c r="D124" s="111">
        <f>IF(AND(NOT(ISBLANK(Table39[[#This Row],[Employee''s Name]])),NOT(ISBLANK(Table39[[#This Row],[Cash Compensation]]))),IF(CoveredPeriod="","See Question 2",MIN(Table39[[#This Row],[Cash Compensation]],MaxSalary)),0)</f>
        <v>0</v>
      </c>
      <c r="E124" s="30"/>
      <c r="F12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5" spans="1:6" x14ac:dyDescent="0.3">
      <c r="A125" s="2"/>
      <c r="B125" s="30"/>
      <c r="C125" s="112"/>
      <c r="D125" s="111">
        <f>IF(AND(NOT(ISBLANK(Table39[[#This Row],[Employee''s Name]])),NOT(ISBLANK(Table39[[#This Row],[Cash Compensation]]))),IF(CoveredPeriod="","See Question 2",MIN(Table39[[#This Row],[Cash Compensation]],MaxSalary)),0)</f>
        <v>0</v>
      </c>
      <c r="E125" s="30"/>
      <c r="F12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6" spans="1:6" x14ac:dyDescent="0.3">
      <c r="A126" s="2"/>
      <c r="B126" s="30"/>
      <c r="C126" s="112"/>
      <c r="D126" s="111">
        <f>IF(AND(NOT(ISBLANK(Table39[[#This Row],[Employee''s Name]])),NOT(ISBLANK(Table39[[#This Row],[Cash Compensation]]))),IF(CoveredPeriod="","See Question 2",MIN(Table39[[#This Row],[Cash Compensation]],MaxSalary)),0)</f>
        <v>0</v>
      </c>
      <c r="E126" s="30"/>
      <c r="F12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7" spans="1:6" x14ac:dyDescent="0.3">
      <c r="A127" s="2"/>
      <c r="B127" s="30"/>
      <c r="C127" s="112"/>
      <c r="D127" s="111">
        <f>IF(AND(NOT(ISBLANK(Table39[[#This Row],[Employee''s Name]])),NOT(ISBLANK(Table39[[#This Row],[Cash Compensation]]))),IF(CoveredPeriod="","See Question 2",MIN(Table39[[#This Row],[Cash Compensation]],MaxSalary)),0)</f>
        <v>0</v>
      </c>
      <c r="E127" s="30"/>
      <c r="F12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8" spans="1:6" x14ac:dyDescent="0.3">
      <c r="A128" s="2"/>
      <c r="B128" s="30"/>
      <c r="C128" s="112"/>
      <c r="D128" s="111">
        <f>IF(AND(NOT(ISBLANK(Table39[[#This Row],[Employee''s Name]])),NOT(ISBLANK(Table39[[#This Row],[Cash Compensation]]))),IF(CoveredPeriod="","See Question 2",MIN(Table39[[#This Row],[Cash Compensation]],MaxSalary)),0)</f>
        <v>0</v>
      </c>
      <c r="E128" s="30"/>
      <c r="F12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29" spans="1:6" x14ac:dyDescent="0.3">
      <c r="A129" s="2"/>
      <c r="B129" s="30"/>
      <c r="C129" s="112"/>
      <c r="D129" s="111">
        <f>IF(AND(NOT(ISBLANK(Table39[[#This Row],[Employee''s Name]])),NOT(ISBLANK(Table39[[#This Row],[Cash Compensation]]))),IF(CoveredPeriod="","See Question 2",MIN(Table39[[#This Row],[Cash Compensation]],MaxSalary)),0)</f>
        <v>0</v>
      </c>
      <c r="E129" s="30"/>
      <c r="F12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0" spans="1:6" x14ac:dyDescent="0.3">
      <c r="A130" s="2"/>
      <c r="B130" s="30"/>
      <c r="C130" s="112"/>
      <c r="D130" s="111">
        <f>IF(AND(NOT(ISBLANK(Table39[[#This Row],[Employee''s Name]])),NOT(ISBLANK(Table39[[#This Row],[Cash Compensation]]))),IF(CoveredPeriod="","See Question 2",MIN(Table39[[#This Row],[Cash Compensation]],MaxSalary)),0)</f>
        <v>0</v>
      </c>
      <c r="E130" s="30"/>
      <c r="F13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1" spans="1:6" x14ac:dyDescent="0.3">
      <c r="A131" s="2"/>
      <c r="B131" s="30"/>
      <c r="C131" s="112"/>
      <c r="D131" s="111">
        <f>IF(AND(NOT(ISBLANK(Table39[[#This Row],[Employee''s Name]])),NOT(ISBLANK(Table39[[#This Row],[Cash Compensation]]))),IF(CoveredPeriod="","See Question 2",MIN(Table39[[#This Row],[Cash Compensation]],MaxSalary)),0)</f>
        <v>0</v>
      </c>
      <c r="E131" s="30"/>
      <c r="F13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2" spans="1:6" x14ac:dyDescent="0.3">
      <c r="A132" s="2"/>
      <c r="B132" s="30"/>
      <c r="C132" s="112"/>
      <c r="D132" s="111">
        <f>IF(AND(NOT(ISBLANK(Table39[[#This Row],[Employee''s Name]])),NOT(ISBLANK(Table39[[#This Row],[Cash Compensation]]))),IF(CoveredPeriod="","See Question 2",MIN(Table39[[#This Row],[Cash Compensation]],MaxSalary)),0)</f>
        <v>0</v>
      </c>
      <c r="E132" s="30"/>
      <c r="F13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3" spans="1:6" x14ac:dyDescent="0.3">
      <c r="A133" s="2"/>
      <c r="B133" s="30"/>
      <c r="C133" s="112"/>
      <c r="D133" s="111">
        <f>IF(AND(NOT(ISBLANK(Table39[[#This Row],[Employee''s Name]])),NOT(ISBLANK(Table39[[#This Row],[Cash Compensation]]))),IF(CoveredPeriod="","See Question 2",MIN(Table39[[#This Row],[Cash Compensation]],MaxSalary)),0)</f>
        <v>0</v>
      </c>
      <c r="E133" s="30"/>
      <c r="F13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4" spans="1:6" x14ac:dyDescent="0.3">
      <c r="A134" s="2"/>
      <c r="B134" s="30"/>
      <c r="C134" s="112"/>
      <c r="D134" s="111">
        <f>IF(AND(NOT(ISBLANK(Table39[[#This Row],[Employee''s Name]])),NOT(ISBLANK(Table39[[#This Row],[Cash Compensation]]))),IF(CoveredPeriod="","See Question 2",MIN(Table39[[#This Row],[Cash Compensation]],MaxSalary)),0)</f>
        <v>0</v>
      </c>
      <c r="E134" s="30"/>
      <c r="F13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5" spans="1:6" x14ac:dyDescent="0.3">
      <c r="A135" s="2"/>
      <c r="B135" s="30"/>
      <c r="C135" s="112"/>
      <c r="D135" s="111">
        <f>IF(AND(NOT(ISBLANK(Table39[[#This Row],[Employee''s Name]])),NOT(ISBLANK(Table39[[#This Row],[Cash Compensation]]))),IF(CoveredPeriod="","See Question 2",MIN(Table39[[#This Row],[Cash Compensation]],MaxSalary)),0)</f>
        <v>0</v>
      </c>
      <c r="E135" s="30"/>
      <c r="F13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6" spans="1:6" x14ac:dyDescent="0.3">
      <c r="A136" s="2"/>
      <c r="B136" s="30"/>
      <c r="C136" s="112"/>
      <c r="D136" s="111">
        <f>IF(AND(NOT(ISBLANK(Table39[[#This Row],[Employee''s Name]])),NOT(ISBLANK(Table39[[#This Row],[Cash Compensation]]))),IF(CoveredPeriod="","See Question 2",MIN(Table39[[#This Row],[Cash Compensation]],MaxSalary)),0)</f>
        <v>0</v>
      </c>
      <c r="E136" s="30"/>
      <c r="F13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7" spans="1:6" x14ac:dyDescent="0.3">
      <c r="A137" s="2"/>
      <c r="B137" s="30"/>
      <c r="C137" s="112"/>
      <c r="D137" s="111">
        <f>IF(AND(NOT(ISBLANK(Table39[[#This Row],[Employee''s Name]])),NOT(ISBLANK(Table39[[#This Row],[Cash Compensation]]))),IF(CoveredPeriod="","See Question 2",MIN(Table39[[#This Row],[Cash Compensation]],MaxSalary)),0)</f>
        <v>0</v>
      </c>
      <c r="E137" s="30"/>
      <c r="F13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8" spans="1:6" x14ac:dyDescent="0.3">
      <c r="A138" s="2"/>
      <c r="B138" s="30"/>
      <c r="C138" s="112"/>
      <c r="D138" s="111">
        <f>IF(AND(NOT(ISBLANK(Table39[[#This Row],[Employee''s Name]])),NOT(ISBLANK(Table39[[#This Row],[Cash Compensation]]))),IF(CoveredPeriod="","See Question 2",MIN(Table39[[#This Row],[Cash Compensation]],MaxSalary)),0)</f>
        <v>0</v>
      </c>
      <c r="E138" s="30"/>
      <c r="F13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39" spans="1:6" x14ac:dyDescent="0.3">
      <c r="A139" s="2"/>
      <c r="B139" s="30"/>
      <c r="C139" s="112"/>
      <c r="D139" s="111">
        <f>IF(AND(NOT(ISBLANK(Table39[[#This Row],[Employee''s Name]])),NOT(ISBLANK(Table39[[#This Row],[Cash Compensation]]))),IF(CoveredPeriod="","See Question 2",MIN(Table39[[#This Row],[Cash Compensation]],MaxSalary)),0)</f>
        <v>0</v>
      </c>
      <c r="E139" s="30"/>
      <c r="F13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0" spans="1:6" x14ac:dyDescent="0.3">
      <c r="A140" s="2"/>
      <c r="B140" s="30"/>
      <c r="C140" s="112"/>
      <c r="D140" s="111">
        <f>IF(AND(NOT(ISBLANK(Table39[[#This Row],[Employee''s Name]])),NOT(ISBLANK(Table39[[#This Row],[Cash Compensation]]))),IF(CoveredPeriod="","See Question 2",MIN(Table39[[#This Row],[Cash Compensation]],MaxSalary)),0)</f>
        <v>0</v>
      </c>
      <c r="E140" s="30"/>
      <c r="F14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1" spans="1:6" x14ac:dyDescent="0.3">
      <c r="A141" s="2"/>
      <c r="B141" s="30"/>
      <c r="C141" s="112"/>
      <c r="D141" s="111">
        <f>IF(AND(NOT(ISBLANK(Table39[[#This Row],[Employee''s Name]])),NOT(ISBLANK(Table39[[#This Row],[Cash Compensation]]))),IF(CoveredPeriod="","See Question 2",MIN(Table39[[#This Row],[Cash Compensation]],MaxSalary)),0)</f>
        <v>0</v>
      </c>
      <c r="E141" s="30"/>
      <c r="F14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2" spans="1:6" x14ac:dyDescent="0.3">
      <c r="A142" s="2"/>
      <c r="B142" s="30"/>
      <c r="C142" s="112"/>
      <c r="D142" s="111">
        <f>IF(AND(NOT(ISBLANK(Table39[[#This Row],[Employee''s Name]])),NOT(ISBLANK(Table39[[#This Row],[Cash Compensation]]))),IF(CoveredPeriod="","See Question 2",MIN(Table39[[#This Row],[Cash Compensation]],MaxSalary)),0)</f>
        <v>0</v>
      </c>
      <c r="E142" s="30"/>
      <c r="F14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3" spans="1:6" x14ac:dyDescent="0.3">
      <c r="A143" s="2"/>
      <c r="B143" s="30"/>
      <c r="C143" s="112"/>
      <c r="D143" s="111">
        <f>IF(AND(NOT(ISBLANK(Table39[[#This Row],[Employee''s Name]])),NOT(ISBLANK(Table39[[#This Row],[Cash Compensation]]))),IF(CoveredPeriod="","See Question 2",MIN(Table39[[#This Row],[Cash Compensation]],MaxSalary)),0)</f>
        <v>0</v>
      </c>
      <c r="E143" s="30"/>
      <c r="F14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4" spans="1:6" x14ac:dyDescent="0.3">
      <c r="A144" s="2"/>
      <c r="B144" s="30"/>
      <c r="C144" s="112"/>
      <c r="D144" s="111">
        <f>IF(AND(NOT(ISBLANK(Table39[[#This Row],[Employee''s Name]])),NOT(ISBLANK(Table39[[#This Row],[Cash Compensation]]))),IF(CoveredPeriod="","See Question 2",MIN(Table39[[#This Row],[Cash Compensation]],MaxSalary)),0)</f>
        <v>0</v>
      </c>
      <c r="E144" s="30"/>
      <c r="F14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5" spans="1:6" x14ac:dyDescent="0.3">
      <c r="A145" s="2"/>
      <c r="B145" s="30"/>
      <c r="C145" s="112"/>
      <c r="D145" s="111">
        <f>IF(AND(NOT(ISBLANK(Table39[[#This Row],[Employee''s Name]])),NOT(ISBLANK(Table39[[#This Row],[Cash Compensation]]))),IF(CoveredPeriod="","See Question 2",MIN(Table39[[#This Row],[Cash Compensation]],MaxSalary)),0)</f>
        <v>0</v>
      </c>
      <c r="E145" s="30"/>
      <c r="F14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6" spans="1:6" x14ac:dyDescent="0.3">
      <c r="A146" s="2"/>
      <c r="B146" s="30"/>
      <c r="C146" s="112"/>
      <c r="D146" s="111">
        <f>IF(AND(NOT(ISBLANK(Table39[[#This Row],[Employee''s Name]])),NOT(ISBLANK(Table39[[#This Row],[Cash Compensation]]))),IF(CoveredPeriod="","See Question 2",MIN(Table39[[#This Row],[Cash Compensation]],MaxSalary)),0)</f>
        <v>0</v>
      </c>
      <c r="E146" s="30"/>
      <c r="F14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7" spans="1:6" x14ac:dyDescent="0.3">
      <c r="A147" s="2"/>
      <c r="B147" s="30"/>
      <c r="C147" s="112"/>
      <c r="D147" s="111">
        <f>IF(AND(NOT(ISBLANK(Table39[[#This Row],[Employee''s Name]])),NOT(ISBLANK(Table39[[#This Row],[Cash Compensation]]))),IF(CoveredPeriod="","See Question 2",MIN(Table39[[#This Row],[Cash Compensation]],MaxSalary)),0)</f>
        <v>0</v>
      </c>
      <c r="E147" s="30"/>
      <c r="F14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8" spans="1:6" x14ac:dyDescent="0.3">
      <c r="A148" s="2"/>
      <c r="B148" s="30"/>
      <c r="C148" s="112"/>
      <c r="D148" s="111">
        <f>IF(AND(NOT(ISBLANK(Table39[[#This Row],[Employee''s Name]])),NOT(ISBLANK(Table39[[#This Row],[Cash Compensation]]))),IF(CoveredPeriod="","See Question 2",MIN(Table39[[#This Row],[Cash Compensation]],MaxSalary)),0)</f>
        <v>0</v>
      </c>
      <c r="E148" s="30"/>
      <c r="F14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49" spans="1:6" x14ac:dyDescent="0.3">
      <c r="A149" s="2"/>
      <c r="B149" s="30"/>
      <c r="C149" s="112"/>
      <c r="D149" s="111">
        <f>IF(AND(NOT(ISBLANK(Table39[[#This Row],[Employee''s Name]])),NOT(ISBLANK(Table39[[#This Row],[Cash Compensation]]))),IF(CoveredPeriod="","See Question 2",MIN(Table39[[#This Row],[Cash Compensation]],MaxSalary)),0)</f>
        <v>0</v>
      </c>
      <c r="E149" s="30"/>
      <c r="F14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0" spans="1:6" x14ac:dyDescent="0.3">
      <c r="A150" s="2"/>
      <c r="B150" s="30"/>
      <c r="C150" s="112"/>
      <c r="D150" s="111">
        <f>IF(AND(NOT(ISBLANK(Table39[[#This Row],[Employee''s Name]])),NOT(ISBLANK(Table39[[#This Row],[Cash Compensation]]))),IF(CoveredPeriod="","See Question 2",MIN(Table39[[#This Row],[Cash Compensation]],MaxSalary)),0)</f>
        <v>0</v>
      </c>
      <c r="E150" s="30"/>
      <c r="F15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1" spans="1:6" x14ac:dyDescent="0.3">
      <c r="A151" s="2"/>
      <c r="B151" s="30"/>
      <c r="C151" s="112"/>
      <c r="D151" s="111">
        <f>IF(AND(NOT(ISBLANK(Table39[[#This Row],[Employee''s Name]])),NOT(ISBLANK(Table39[[#This Row],[Cash Compensation]]))),IF(CoveredPeriod="","See Question 2",MIN(Table39[[#This Row],[Cash Compensation]],MaxSalary)),0)</f>
        <v>0</v>
      </c>
      <c r="E151" s="30"/>
      <c r="F15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2" spans="1:6" x14ac:dyDescent="0.3">
      <c r="A152" s="2"/>
      <c r="B152" s="30"/>
      <c r="C152" s="112"/>
      <c r="D152" s="111">
        <f>IF(AND(NOT(ISBLANK(Table39[[#This Row],[Employee''s Name]])),NOT(ISBLANK(Table39[[#This Row],[Cash Compensation]]))),IF(CoveredPeriod="","See Question 2",MIN(Table39[[#This Row],[Cash Compensation]],MaxSalary)),0)</f>
        <v>0</v>
      </c>
      <c r="E152" s="30"/>
      <c r="F15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3" spans="1:6" x14ac:dyDescent="0.3">
      <c r="A153" s="2"/>
      <c r="B153" s="30"/>
      <c r="C153" s="112"/>
      <c r="D153" s="111">
        <f>IF(AND(NOT(ISBLANK(Table39[[#This Row],[Employee''s Name]])),NOT(ISBLANK(Table39[[#This Row],[Cash Compensation]]))),IF(CoveredPeriod="","See Question 2",MIN(Table39[[#This Row],[Cash Compensation]],MaxSalary)),0)</f>
        <v>0</v>
      </c>
      <c r="E153" s="30"/>
      <c r="F15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4" spans="1:6" x14ac:dyDescent="0.3">
      <c r="A154" s="2"/>
      <c r="B154" s="30"/>
      <c r="C154" s="112"/>
      <c r="D154" s="111">
        <f>IF(AND(NOT(ISBLANK(Table39[[#This Row],[Employee''s Name]])),NOT(ISBLANK(Table39[[#This Row],[Cash Compensation]]))),IF(CoveredPeriod="","See Question 2",MIN(Table39[[#This Row],[Cash Compensation]],MaxSalary)),0)</f>
        <v>0</v>
      </c>
      <c r="E154" s="30"/>
      <c r="F15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5" spans="1:6" x14ac:dyDescent="0.3">
      <c r="A155" s="2"/>
      <c r="B155" s="30"/>
      <c r="C155" s="112"/>
      <c r="D155" s="111">
        <f>IF(AND(NOT(ISBLANK(Table39[[#This Row],[Employee''s Name]])),NOT(ISBLANK(Table39[[#This Row],[Cash Compensation]]))),IF(CoveredPeriod="","See Question 2",MIN(Table39[[#This Row],[Cash Compensation]],MaxSalary)),0)</f>
        <v>0</v>
      </c>
      <c r="E155" s="30"/>
      <c r="F15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6" spans="1:6" x14ac:dyDescent="0.3">
      <c r="A156" s="2"/>
      <c r="B156" s="30"/>
      <c r="C156" s="112"/>
      <c r="D156" s="111">
        <f>IF(AND(NOT(ISBLANK(Table39[[#This Row],[Employee''s Name]])),NOT(ISBLANK(Table39[[#This Row],[Cash Compensation]]))),IF(CoveredPeriod="","See Question 2",MIN(Table39[[#This Row],[Cash Compensation]],MaxSalary)),0)</f>
        <v>0</v>
      </c>
      <c r="E156" s="30"/>
      <c r="F15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7" spans="1:6" x14ac:dyDescent="0.3">
      <c r="A157" s="2"/>
      <c r="B157" s="30"/>
      <c r="C157" s="112"/>
      <c r="D157" s="111">
        <f>IF(AND(NOT(ISBLANK(Table39[[#This Row],[Employee''s Name]])),NOT(ISBLANK(Table39[[#This Row],[Cash Compensation]]))),IF(CoveredPeriod="","See Question 2",MIN(Table39[[#This Row],[Cash Compensation]],MaxSalary)),0)</f>
        <v>0</v>
      </c>
      <c r="E157" s="30"/>
      <c r="F15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8" spans="1:6" x14ac:dyDescent="0.3">
      <c r="A158" s="2"/>
      <c r="B158" s="30"/>
      <c r="C158" s="112"/>
      <c r="D158" s="111">
        <f>IF(AND(NOT(ISBLANK(Table39[[#This Row],[Employee''s Name]])),NOT(ISBLANK(Table39[[#This Row],[Cash Compensation]]))),IF(CoveredPeriod="","See Question 2",MIN(Table39[[#This Row],[Cash Compensation]],MaxSalary)),0)</f>
        <v>0</v>
      </c>
      <c r="E158" s="30"/>
      <c r="F15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59" spans="1:6" x14ac:dyDescent="0.3">
      <c r="A159" s="2"/>
      <c r="B159" s="30"/>
      <c r="C159" s="112"/>
      <c r="D159" s="111">
        <f>IF(AND(NOT(ISBLANK(Table39[[#This Row],[Employee''s Name]])),NOT(ISBLANK(Table39[[#This Row],[Cash Compensation]]))),IF(CoveredPeriod="","See Question 2",MIN(Table39[[#This Row],[Cash Compensation]],MaxSalary)),0)</f>
        <v>0</v>
      </c>
      <c r="E159" s="30"/>
      <c r="F15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0" spans="1:6" x14ac:dyDescent="0.3">
      <c r="A160" s="2"/>
      <c r="B160" s="30"/>
      <c r="C160" s="112"/>
      <c r="D160" s="111">
        <f>IF(AND(NOT(ISBLANK(Table39[[#This Row],[Employee''s Name]])),NOT(ISBLANK(Table39[[#This Row],[Cash Compensation]]))),IF(CoveredPeriod="","See Question 2",MIN(Table39[[#This Row],[Cash Compensation]],MaxSalary)),0)</f>
        <v>0</v>
      </c>
      <c r="E160" s="30"/>
      <c r="F16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1" spans="1:6" x14ac:dyDescent="0.3">
      <c r="A161" s="2"/>
      <c r="B161" s="30"/>
      <c r="C161" s="112"/>
      <c r="D161" s="111">
        <f>IF(AND(NOT(ISBLANK(Table39[[#This Row],[Employee''s Name]])),NOT(ISBLANK(Table39[[#This Row],[Cash Compensation]]))),IF(CoveredPeriod="","See Question 2",MIN(Table39[[#This Row],[Cash Compensation]],MaxSalary)),0)</f>
        <v>0</v>
      </c>
      <c r="E161" s="30"/>
      <c r="F16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2" spans="1:6" x14ac:dyDescent="0.3">
      <c r="A162" s="2"/>
      <c r="B162" s="30"/>
      <c r="C162" s="112"/>
      <c r="D162" s="111">
        <f>IF(AND(NOT(ISBLANK(Table39[[#This Row],[Employee''s Name]])),NOT(ISBLANK(Table39[[#This Row],[Cash Compensation]]))),IF(CoveredPeriod="","See Question 2",MIN(Table39[[#This Row],[Cash Compensation]],MaxSalary)),0)</f>
        <v>0</v>
      </c>
      <c r="E162" s="30"/>
      <c r="F16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3" spans="1:6" x14ac:dyDescent="0.3">
      <c r="A163" s="2"/>
      <c r="B163" s="30"/>
      <c r="C163" s="112"/>
      <c r="D163" s="111">
        <f>IF(AND(NOT(ISBLANK(Table39[[#This Row],[Employee''s Name]])),NOT(ISBLANK(Table39[[#This Row],[Cash Compensation]]))),IF(CoveredPeriod="","See Question 2",MIN(Table39[[#This Row],[Cash Compensation]],MaxSalary)),0)</f>
        <v>0</v>
      </c>
      <c r="E163" s="30"/>
      <c r="F16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4" spans="1:6" x14ac:dyDescent="0.3">
      <c r="A164" s="2"/>
      <c r="B164" s="30"/>
      <c r="C164" s="112"/>
      <c r="D164" s="111">
        <f>IF(AND(NOT(ISBLANK(Table39[[#This Row],[Employee''s Name]])),NOT(ISBLANK(Table39[[#This Row],[Cash Compensation]]))),IF(CoveredPeriod="","See Question 2",MIN(Table39[[#This Row],[Cash Compensation]],MaxSalary)),0)</f>
        <v>0</v>
      </c>
      <c r="E164" s="30"/>
      <c r="F16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5" spans="1:6" x14ac:dyDescent="0.3">
      <c r="A165" s="2"/>
      <c r="B165" s="30"/>
      <c r="C165" s="112"/>
      <c r="D165" s="111">
        <f>IF(AND(NOT(ISBLANK(Table39[[#This Row],[Employee''s Name]])),NOT(ISBLANK(Table39[[#This Row],[Cash Compensation]]))),IF(CoveredPeriod="","See Question 2",MIN(Table39[[#This Row],[Cash Compensation]],MaxSalary)),0)</f>
        <v>0</v>
      </c>
      <c r="E165" s="30"/>
      <c r="F16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6" spans="1:6" x14ac:dyDescent="0.3">
      <c r="A166" s="2"/>
      <c r="B166" s="30"/>
      <c r="C166" s="112"/>
      <c r="D166" s="111">
        <f>IF(AND(NOT(ISBLANK(Table39[[#This Row],[Employee''s Name]])),NOT(ISBLANK(Table39[[#This Row],[Cash Compensation]]))),IF(CoveredPeriod="","See Question 2",MIN(Table39[[#This Row],[Cash Compensation]],MaxSalary)),0)</f>
        <v>0</v>
      </c>
      <c r="E166" s="30"/>
      <c r="F16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7" spans="1:6" x14ac:dyDescent="0.3">
      <c r="A167" s="2"/>
      <c r="B167" s="30"/>
      <c r="C167" s="112"/>
      <c r="D167" s="111">
        <f>IF(AND(NOT(ISBLANK(Table39[[#This Row],[Employee''s Name]])),NOT(ISBLANK(Table39[[#This Row],[Cash Compensation]]))),IF(CoveredPeriod="","See Question 2",MIN(Table39[[#This Row],[Cash Compensation]],MaxSalary)),0)</f>
        <v>0</v>
      </c>
      <c r="E167" s="30"/>
      <c r="F16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8" spans="1:6" x14ac:dyDescent="0.3">
      <c r="A168" s="2"/>
      <c r="B168" s="30"/>
      <c r="C168" s="112"/>
      <c r="D168" s="111">
        <f>IF(AND(NOT(ISBLANK(Table39[[#This Row],[Employee''s Name]])),NOT(ISBLANK(Table39[[#This Row],[Cash Compensation]]))),IF(CoveredPeriod="","See Question 2",MIN(Table39[[#This Row],[Cash Compensation]],MaxSalary)),0)</f>
        <v>0</v>
      </c>
      <c r="E168" s="30"/>
      <c r="F16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69" spans="1:6" x14ac:dyDescent="0.3">
      <c r="A169" s="2"/>
      <c r="B169" s="30"/>
      <c r="C169" s="112"/>
      <c r="D169" s="111">
        <f>IF(AND(NOT(ISBLANK(Table39[[#This Row],[Employee''s Name]])),NOT(ISBLANK(Table39[[#This Row],[Cash Compensation]]))),IF(CoveredPeriod="","See Question 2",MIN(Table39[[#This Row],[Cash Compensation]],MaxSalary)),0)</f>
        <v>0</v>
      </c>
      <c r="E169" s="30"/>
      <c r="F16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0" spans="1:6" x14ac:dyDescent="0.3">
      <c r="A170" s="2"/>
      <c r="B170" s="30"/>
      <c r="C170" s="112"/>
      <c r="D170" s="111">
        <f>IF(AND(NOT(ISBLANK(Table39[[#This Row],[Employee''s Name]])),NOT(ISBLANK(Table39[[#This Row],[Cash Compensation]]))),IF(CoveredPeriod="","See Question 2",MIN(Table39[[#This Row],[Cash Compensation]],MaxSalary)),0)</f>
        <v>0</v>
      </c>
      <c r="E170" s="30"/>
      <c r="F17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1" spans="1:6" x14ac:dyDescent="0.3">
      <c r="A171" s="2"/>
      <c r="B171" s="30"/>
      <c r="C171" s="112"/>
      <c r="D171" s="111">
        <f>IF(AND(NOT(ISBLANK(Table39[[#This Row],[Employee''s Name]])),NOT(ISBLANK(Table39[[#This Row],[Cash Compensation]]))),IF(CoveredPeriod="","See Question 2",MIN(Table39[[#This Row],[Cash Compensation]],MaxSalary)),0)</f>
        <v>0</v>
      </c>
      <c r="E171" s="30"/>
      <c r="F17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2" spans="1:6" x14ac:dyDescent="0.3">
      <c r="A172" s="2"/>
      <c r="B172" s="30"/>
      <c r="C172" s="112"/>
      <c r="D172" s="111">
        <f>IF(AND(NOT(ISBLANK(Table39[[#This Row],[Employee''s Name]])),NOT(ISBLANK(Table39[[#This Row],[Cash Compensation]]))),IF(CoveredPeriod="","See Question 2",MIN(Table39[[#This Row],[Cash Compensation]],MaxSalary)),0)</f>
        <v>0</v>
      </c>
      <c r="E172" s="30"/>
      <c r="F17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3" spans="1:6" x14ac:dyDescent="0.3">
      <c r="A173" s="2"/>
      <c r="B173" s="30"/>
      <c r="C173" s="112"/>
      <c r="D173" s="111">
        <f>IF(AND(NOT(ISBLANK(Table39[[#This Row],[Employee''s Name]])),NOT(ISBLANK(Table39[[#This Row],[Cash Compensation]]))),IF(CoveredPeriod="","See Question 2",MIN(Table39[[#This Row],[Cash Compensation]],MaxSalary)),0)</f>
        <v>0</v>
      </c>
      <c r="E173" s="30"/>
      <c r="F17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4" spans="1:6" x14ac:dyDescent="0.3">
      <c r="A174" s="2"/>
      <c r="B174" s="30"/>
      <c r="C174" s="112"/>
      <c r="D174" s="111">
        <f>IF(AND(NOT(ISBLANK(Table39[[#This Row],[Employee''s Name]])),NOT(ISBLANK(Table39[[#This Row],[Cash Compensation]]))),IF(CoveredPeriod="","See Question 2",MIN(Table39[[#This Row],[Cash Compensation]],MaxSalary)),0)</f>
        <v>0</v>
      </c>
      <c r="E174" s="30"/>
      <c r="F17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5" spans="1:6" x14ac:dyDescent="0.3">
      <c r="A175" s="2"/>
      <c r="B175" s="30"/>
      <c r="C175" s="112"/>
      <c r="D175" s="111">
        <f>IF(AND(NOT(ISBLANK(Table39[[#This Row],[Employee''s Name]])),NOT(ISBLANK(Table39[[#This Row],[Cash Compensation]]))),IF(CoveredPeriod="","See Question 2",MIN(Table39[[#This Row],[Cash Compensation]],MaxSalary)),0)</f>
        <v>0</v>
      </c>
      <c r="E175" s="30"/>
      <c r="F17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6" spans="1:6" x14ac:dyDescent="0.3">
      <c r="A176" s="2"/>
      <c r="B176" s="30"/>
      <c r="C176" s="112"/>
      <c r="D176" s="111">
        <f>IF(AND(NOT(ISBLANK(Table39[[#This Row],[Employee''s Name]])),NOT(ISBLANK(Table39[[#This Row],[Cash Compensation]]))),IF(CoveredPeriod="","See Question 2",MIN(Table39[[#This Row],[Cash Compensation]],MaxSalary)),0)</f>
        <v>0</v>
      </c>
      <c r="E176" s="30"/>
      <c r="F17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7" spans="1:6" x14ac:dyDescent="0.3">
      <c r="A177" s="2"/>
      <c r="B177" s="30"/>
      <c r="C177" s="112"/>
      <c r="D177" s="111">
        <f>IF(AND(NOT(ISBLANK(Table39[[#This Row],[Employee''s Name]])),NOT(ISBLANK(Table39[[#This Row],[Cash Compensation]]))),IF(CoveredPeriod="","See Question 2",MIN(Table39[[#This Row],[Cash Compensation]],MaxSalary)),0)</f>
        <v>0</v>
      </c>
      <c r="E177" s="30"/>
      <c r="F17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8" spans="1:6" x14ac:dyDescent="0.3">
      <c r="A178" s="2"/>
      <c r="B178" s="30"/>
      <c r="C178" s="112"/>
      <c r="D178" s="111">
        <f>IF(AND(NOT(ISBLANK(Table39[[#This Row],[Employee''s Name]])),NOT(ISBLANK(Table39[[#This Row],[Cash Compensation]]))),IF(CoveredPeriod="","See Question 2",MIN(Table39[[#This Row],[Cash Compensation]],MaxSalary)),0)</f>
        <v>0</v>
      </c>
      <c r="E178" s="30"/>
      <c r="F17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79" spans="1:6" x14ac:dyDescent="0.3">
      <c r="A179" s="2"/>
      <c r="B179" s="30"/>
      <c r="C179" s="112"/>
      <c r="D179" s="111">
        <f>IF(AND(NOT(ISBLANK(Table39[[#This Row],[Employee''s Name]])),NOT(ISBLANK(Table39[[#This Row],[Cash Compensation]]))),IF(CoveredPeriod="","See Question 2",MIN(Table39[[#This Row],[Cash Compensation]],MaxSalary)),0)</f>
        <v>0</v>
      </c>
      <c r="E179" s="30"/>
      <c r="F17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0" spans="1:6" x14ac:dyDescent="0.3">
      <c r="A180" s="2"/>
      <c r="B180" s="30"/>
      <c r="C180" s="112"/>
      <c r="D180" s="111">
        <f>IF(AND(NOT(ISBLANK(Table39[[#This Row],[Employee''s Name]])),NOT(ISBLANK(Table39[[#This Row],[Cash Compensation]]))),IF(CoveredPeriod="","See Question 2",MIN(Table39[[#This Row],[Cash Compensation]],MaxSalary)),0)</f>
        <v>0</v>
      </c>
      <c r="E180" s="30"/>
      <c r="F18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1" spans="1:6" x14ac:dyDescent="0.3">
      <c r="A181" s="2"/>
      <c r="B181" s="30"/>
      <c r="C181" s="112"/>
      <c r="D181" s="111">
        <f>IF(AND(NOT(ISBLANK(Table39[[#This Row],[Employee''s Name]])),NOT(ISBLANK(Table39[[#This Row],[Cash Compensation]]))),IF(CoveredPeriod="","See Question 2",MIN(Table39[[#This Row],[Cash Compensation]],MaxSalary)),0)</f>
        <v>0</v>
      </c>
      <c r="E181" s="30"/>
      <c r="F18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2" spans="1:6" x14ac:dyDescent="0.3">
      <c r="A182" s="2"/>
      <c r="B182" s="30"/>
      <c r="C182" s="112"/>
      <c r="D182" s="111">
        <f>IF(AND(NOT(ISBLANK(Table39[[#This Row],[Employee''s Name]])),NOT(ISBLANK(Table39[[#This Row],[Cash Compensation]]))),IF(CoveredPeriod="","See Question 2",MIN(Table39[[#This Row],[Cash Compensation]],MaxSalary)),0)</f>
        <v>0</v>
      </c>
      <c r="E182" s="30"/>
      <c r="F18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3" spans="1:6" x14ac:dyDescent="0.3">
      <c r="A183" s="2"/>
      <c r="B183" s="30"/>
      <c r="C183" s="112"/>
      <c r="D183" s="111">
        <f>IF(AND(NOT(ISBLANK(Table39[[#This Row],[Employee''s Name]])),NOT(ISBLANK(Table39[[#This Row],[Cash Compensation]]))),IF(CoveredPeriod="","See Question 2",MIN(Table39[[#This Row],[Cash Compensation]],MaxSalary)),0)</f>
        <v>0</v>
      </c>
      <c r="E183" s="30"/>
      <c r="F18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4" spans="1:6" x14ac:dyDescent="0.3">
      <c r="A184" s="2"/>
      <c r="B184" s="30"/>
      <c r="C184" s="112"/>
      <c r="D184" s="111">
        <f>IF(AND(NOT(ISBLANK(Table39[[#This Row],[Employee''s Name]])),NOT(ISBLANK(Table39[[#This Row],[Cash Compensation]]))),IF(CoveredPeriod="","See Question 2",MIN(Table39[[#This Row],[Cash Compensation]],MaxSalary)),0)</f>
        <v>0</v>
      </c>
      <c r="E184" s="30"/>
      <c r="F18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5" spans="1:6" x14ac:dyDescent="0.3">
      <c r="A185" s="2"/>
      <c r="B185" s="30"/>
      <c r="C185" s="112"/>
      <c r="D185" s="111">
        <f>IF(AND(NOT(ISBLANK(Table39[[#This Row],[Employee''s Name]])),NOT(ISBLANK(Table39[[#This Row],[Cash Compensation]]))),IF(CoveredPeriod="","See Question 2",MIN(Table39[[#This Row],[Cash Compensation]],MaxSalary)),0)</f>
        <v>0</v>
      </c>
      <c r="E185" s="30"/>
      <c r="F18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6" spans="1:6" x14ac:dyDescent="0.3">
      <c r="A186" s="2"/>
      <c r="B186" s="30"/>
      <c r="C186" s="112"/>
      <c r="D186" s="111">
        <f>IF(AND(NOT(ISBLANK(Table39[[#This Row],[Employee''s Name]])),NOT(ISBLANK(Table39[[#This Row],[Cash Compensation]]))),IF(CoveredPeriod="","See Question 2",MIN(Table39[[#This Row],[Cash Compensation]],MaxSalary)),0)</f>
        <v>0</v>
      </c>
      <c r="E186" s="30"/>
      <c r="F18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7" spans="1:6" x14ac:dyDescent="0.3">
      <c r="A187" s="2"/>
      <c r="B187" s="30"/>
      <c r="C187" s="112"/>
      <c r="D187" s="111">
        <f>IF(AND(NOT(ISBLANK(Table39[[#This Row],[Employee''s Name]])),NOT(ISBLANK(Table39[[#This Row],[Cash Compensation]]))),IF(CoveredPeriod="","See Question 2",MIN(Table39[[#This Row],[Cash Compensation]],MaxSalary)),0)</f>
        <v>0</v>
      </c>
      <c r="E187" s="30"/>
      <c r="F18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8" spans="1:6" x14ac:dyDescent="0.3">
      <c r="A188" s="2"/>
      <c r="B188" s="30"/>
      <c r="C188" s="112"/>
      <c r="D188" s="111">
        <f>IF(AND(NOT(ISBLANK(Table39[[#This Row],[Employee''s Name]])),NOT(ISBLANK(Table39[[#This Row],[Cash Compensation]]))),IF(CoveredPeriod="","See Question 2",MIN(Table39[[#This Row],[Cash Compensation]],MaxSalary)),0)</f>
        <v>0</v>
      </c>
      <c r="E188" s="30"/>
      <c r="F18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89" spans="1:6" x14ac:dyDescent="0.3">
      <c r="A189" s="2"/>
      <c r="B189" s="30"/>
      <c r="C189" s="112"/>
      <c r="D189" s="111">
        <f>IF(AND(NOT(ISBLANK(Table39[[#This Row],[Employee''s Name]])),NOT(ISBLANK(Table39[[#This Row],[Cash Compensation]]))),IF(CoveredPeriod="","See Question 2",MIN(Table39[[#This Row],[Cash Compensation]],MaxSalary)),0)</f>
        <v>0</v>
      </c>
      <c r="E189" s="30"/>
      <c r="F18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0" spans="1:6" x14ac:dyDescent="0.3">
      <c r="A190" s="2"/>
      <c r="B190" s="30"/>
      <c r="C190" s="112"/>
      <c r="D190" s="111">
        <f>IF(AND(NOT(ISBLANK(Table39[[#This Row],[Employee''s Name]])),NOT(ISBLANK(Table39[[#This Row],[Cash Compensation]]))),IF(CoveredPeriod="","See Question 2",MIN(Table39[[#This Row],[Cash Compensation]],MaxSalary)),0)</f>
        <v>0</v>
      </c>
      <c r="E190" s="30"/>
      <c r="F19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1" spans="1:6" x14ac:dyDescent="0.3">
      <c r="A191" s="2"/>
      <c r="B191" s="30"/>
      <c r="C191" s="112"/>
      <c r="D191" s="111">
        <f>IF(AND(NOT(ISBLANK(Table39[[#This Row],[Employee''s Name]])),NOT(ISBLANK(Table39[[#This Row],[Cash Compensation]]))),IF(CoveredPeriod="","See Question 2",MIN(Table39[[#This Row],[Cash Compensation]],MaxSalary)),0)</f>
        <v>0</v>
      </c>
      <c r="E191" s="30"/>
      <c r="F19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2" spans="1:6" x14ac:dyDescent="0.3">
      <c r="A192" s="2"/>
      <c r="B192" s="30"/>
      <c r="C192" s="112"/>
      <c r="D192" s="111">
        <f>IF(AND(NOT(ISBLANK(Table39[[#This Row],[Employee''s Name]])),NOT(ISBLANK(Table39[[#This Row],[Cash Compensation]]))),IF(CoveredPeriod="","See Question 2",MIN(Table39[[#This Row],[Cash Compensation]],MaxSalary)),0)</f>
        <v>0</v>
      </c>
      <c r="E192" s="30"/>
      <c r="F19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3" spans="1:6" x14ac:dyDescent="0.3">
      <c r="A193" s="2"/>
      <c r="B193" s="30"/>
      <c r="C193" s="112"/>
      <c r="D193" s="111">
        <f>IF(AND(NOT(ISBLANK(Table39[[#This Row],[Employee''s Name]])),NOT(ISBLANK(Table39[[#This Row],[Cash Compensation]]))),IF(CoveredPeriod="","See Question 2",MIN(Table39[[#This Row],[Cash Compensation]],MaxSalary)),0)</f>
        <v>0</v>
      </c>
      <c r="E193" s="30"/>
      <c r="F19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4" spans="1:6" x14ac:dyDescent="0.3">
      <c r="A194" s="2"/>
      <c r="B194" s="30"/>
      <c r="C194" s="112"/>
      <c r="D194" s="111">
        <f>IF(AND(NOT(ISBLANK(Table39[[#This Row],[Employee''s Name]])),NOT(ISBLANK(Table39[[#This Row],[Cash Compensation]]))),IF(CoveredPeriod="","See Question 2",MIN(Table39[[#This Row],[Cash Compensation]],MaxSalary)),0)</f>
        <v>0</v>
      </c>
      <c r="E194" s="30"/>
      <c r="F19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5" spans="1:6" x14ac:dyDescent="0.3">
      <c r="A195" s="2"/>
      <c r="B195" s="30"/>
      <c r="C195" s="112"/>
      <c r="D195" s="111">
        <f>IF(AND(NOT(ISBLANK(Table39[[#This Row],[Employee''s Name]])),NOT(ISBLANK(Table39[[#This Row],[Cash Compensation]]))),IF(CoveredPeriod="","See Question 2",MIN(Table39[[#This Row],[Cash Compensation]],MaxSalary)),0)</f>
        <v>0</v>
      </c>
      <c r="E195" s="30"/>
      <c r="F19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6" spans="1:6" x14ac:dyDescent="0.3">
      <c r="A196" s="2"/>
      <c r="B196" s="30"/>
      <c r="C196" s="112"/>
      <c r="D196" s="111">
        <f>IF(AND(NOT(ISBLANK(Table39[[#This Row],[Employee''s Name]])),NOT(ISBLANK(Table39[[#This Row],[Cash Compensation]]))),IF(CoveredPeriod="","See Question 2",MIN(Table39[[#This Row],[Cash Compensation]],MaxSalary)),0)</f>
        <v>0</v>
      </c>
      <c r="E196" s="30"/>
      <c r="F19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7" spans="1:6" x14ac:dyDescent="0.3">
      <c r="A197" s="2"/>
      <c r="B197" s="30"/>
      <c r="C197" s="112"/>
      <c r="D197" s="111">
        <f>IF(AND(NOT(ISBLANK(Table39[[#This Row],[Employee''s Name]])),NOT(ISBLANK(Table39[[#This Row],[Cash Compensation]]))),IF(CoveredPeriod="","See Question 2",MIN(Table39[[#This Row],[Cash Compensation]],MaxSalary)),0)</f>
        <v>0</v>
      </c>
      <c r="E197" s="30"/>
      <c r="F19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8" spans="1:6" x14ac:dyDescent="0.3">
      <c r="A198" s="2"/>
      <c r="B198" s="30"/>
      <c r="C198" s="112"/>
      <c r="D198" s="111">
        <f>IF(AND(NOT(ISBLANK(Table39[[#This Row],[Employee''s Name]])),NOT(ISBLANK(Table39[[#This Row],[Cash Compensation]]))),IF(CoveredPeriod="","See Question 2",MIN(Table39[[#This Row],[Cash Compensation]],MaxSalary)),0)</f>
        <v>0</v>
      </c>
      <c r="E198" s="30"/>
      <c r="F19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199" spans="1:6" x14ac:dyDescent="0.3">
      <c r="A199" s="2"/>
      <c r="B199" s="30"/>
      <c r="C199" s="112"/>
      <c r="D199" s="111">
        <f>IF(AND(NOT(ISBLANK(Table39[[#This Row],[Employee''s Name]])),NOT(ISBLANK(Table39[[#This Row],[Cash Compensation]]))),IF(CoveredPeriod="","See Question 2",MIN(Table39[[#This Row],[Cash Compensation]],MaxSalary)),0)</f>
        <v>0</v>
      </c>
      <c r="E199" s="30"/>
      <c r="F19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0" spans="1:6" x14ac:dyDescent="0.3">
      <c r="A200" s="2"/>
      <c r="B200" s="30"/>
      <c r="C200" s="112"/>
      <c r="D200" s="111">
        <f>IF(AND(NOT(ISBLANK(Table39[[#This Row],[Employee''s Name]])),NOT(ISBLANK(Table39[[#This Row],[Cash Compensation]]))),IF(CoveredPeriod="","See Question 2",MIN(Table39[[#This Row],[Cash Compensation]],MaxSalary)),0)</f>
        <v>0</v>
      </c>
      <c r="E200" s="30"/>
      <c r="F20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1" spans="1:6" x14ac:dyDescent="0.3">
      <c r="A201" s="2"/>
      <c r="B201" s="30"/>
      <c r="C201" s="112"/>
      <c r="D201" s="111">
        <f>IF(AND(NOT(ISBLANK(Table39[[#This Row],[Employee''s Name]])),NOT(ISBLANK(Table39[[#This Row],[Cash Compensation]]))),IF(CoveredPeriod="","See Question 2",MIN(Table39[[#This Row],[Cash Compensation]],MaxSalary)),0)</f>
        <v>0</v>
      </c>
      <c r="E201" s="30"/>
      <c r="F20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2" spans="1:6" x14ac:dyDescent="0.3">
      <c r="A202" s="2"/>
      <c r="B202" s="30"/>
      <c r="C202" s="112"/>
      <c r="D202" s="111">
        <f>IF(AND(NOT(ISBLANK(Table39[[#This Row],[Employee''s Name]])),NOT(ISBLANK(Table39[[#This Row],[Cash Compensation]]))),IF(CoveredPeriod="","See Question 2",MIN(Table39[[#This Row],[Cash Compensation]],MaxSalary)),0)</f>
        <v>0</v>
      </c>
      <c r="E202" s="30"/>
      <c r="F20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3" spans="1:6" x14ac:dyDescent="0.3">
      <c r="A203" s="2"/>
      <c r="B203" s="30"/>
      <c r="C203" s="112"/>
      <c r="D203" s="111">
        <f>IF(AND(NOT(ISBLANK(Table39[[#This Row],[Employee''s Name]])),NOT(ISBLANK(Table39[[#This Row],[Cash Compensation]]))),IF(CoveredPeriod="","See Question 2",MIN(Table39[[#This Row],[Cash Compensation]],MaxSalary)),0)</f>
        <v>0</v>
      </c>
      <c r="E203" s="30"/>
      <c r="F20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4" spans="1:6" x14ac:dyDescent="0.3">
      <c r="A204" s="2"/>
      <c r="B204" s="30"/>
      <c r="C204" s="112"/>
      <c r="D204" s="111">
        <f>IF(AND(NOT(ISBLANK(Table39[[#This Row],[Employee''s Name]])),NOT(ISBLANK(Table39[[#This Row],[Cash Compensation]]))),IF(CoveredPeriod="","See Question 2",MIN(Table39[[#This Row],[Cash Compensation]],MaxSalary)),0)</f>
        <v>0</v>
      </c>
      <c r="E204" s="30"/>
      <c r="F20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5" spans="1:6" x14ac:dyDescent="0.3">
      <c r="A205" s="2"/>
      <c r="B205" s="30"/>
      <c r="C205" s="112"/>
      <c r="D205" s="111">
        <f>IF(AND(NOT(ISBLANK(Table39[[#This Row],[Employee''s Name]])),NOT(ISBLANK(Table39[[#This Row],[Cash Compensation]]))),IF(CoveredPeriod="","See Question 2",MIN(Table39[[#This Row],[Cash Compensation]],MaxSalary)),0)</f>
        <v>0</v>
      </c>
      <c r="E205" s="30"/>
      <c r="F20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6" spans="1:6" x14ac:dyDescent="0.3">
      <c r="A206" s="2"/>
      <c r="B206" s="30"/>
      <c r="C206" s="112"/>
      <c r="D206" s="111">
        <f>IF(AND(NOT(ISBLANK(Table39[[#This Row],[Employee''s Name]])),NOT(ISBLANK(Table39[[#This Row],[Cash Compensation]]))),IF(CoveredPeriod="","See Question 2",MIN(Table39[[#This Row],[Cash Compensation]],MaxSalary)),0)</f>
        <v>0</v>
      </c>
      <c r="E206" s="30"/>
      <c r="F20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7" spans="1:6" x14ac:dyDescent="0.3">
      <c r="A207" s="2"/>
      <c r="B207" s="30"/>
      <c r="C207" s="112"/>
      <c r="D207" s="111">
        <f>IF(AND(NOT(ISBLANK(Table39[[#This Row],[Employee''s Name]])),NOT(ISBLANK(Table39[[#This Row],[Cash Compensation]]))),IF(CoveredPeriod="","See Question 2",MIN(Table39[[#This Row],[Cash Compensation]],MaxSalary)),0)</f>
        <v>0</v>
      </c>
      <c r="E207" s="30"/>
      <c r="F20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8" spans="1:6" x14ac:dyDescent="0.3">
      <c r="A208" s="2"/>
      <c r="B208" s="30"/>
      <c r="C208" s="112"/>
      <c r="D208" s="111">
        <f>IF(AND(NOT(ISBLANK(Table39[[#This Row],[Employee''s Name]])),NOT(ISBLANK(Table39[[#This Row],[Cash Compensation]]))),IF(CoveredPeriod="","See Question 2",MIN(Table39[[#This Row],[Cash Compensation]],MaxSalary)),0)</f>
        <v>0</v>
      </c>
      <c r="E208" s="30"/>
      <c r="F20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09" spans="1:6" x14ac:dyDescent="0.3">
      <c r="A209" s="2"/>
      <c r="B209" s="30"/>
      <c r="C209" s="112"/>
      <c r="D209" s="111">
        <f>IF(AND(NOT(ISBLANK(Table39[[#This Row],[Employee''s Name]])),NOT(ISBLANK(Table39[[#This Row],[Cash Compensation]]))),IF(CoveredPeriod="","See Question 2",MIN(Table39[[#This Row],[Cash Compensation]],MaxSalary)),0)</f>
        <v>0</v>
      </c>
      <c r="E209" s="30"/>
      <c r="F20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0" spans="1:6" x14ac:dyDescent="0.3">
      <c r="A210" s="2"/>
      <c r="B210" s="30"/>
      <c r="C210" s="112"/>
      <c r="D210" s="111">
        <f>IF(AND(NOT(ISBLANK(Table39[[#This Row],[Employee''s Name]])),NOT(ISBLANK(Table39[[#This Row],[Cash Compensation]]))),IF(CoveredPeriod="","See Question 2",MIN(Table39[[#This Row],[Cash Compensation]],MaxSalary)),0)</f>
        <v>0</v>
      </c>
      <c r="E210" s="30"/>
      <c r="F21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1" spans="1:6" x14ac:dyDescent="0.3">
      <c r="A211" s="2"/>
      <c r="B211" s="30"/>
      <c r="C211" s="112"/>
      <c r="D211" s="111">
        <f>IF(AND(NOT(ISBLANK(Table39[[#This Row],[Employee''s Name]])),NOT(ISBLANK(Table39[[#This Row],[Cash Compensation]]))),IF(CoveredPeriod="","See Question 2",MIN(Table39[[#This Row],[Cash Compensation]],MaxSalary)),0)</f>
        <v>0</v>
      </c>
      <c r="E211" s="30"/>
      <c r="F21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2" spans="1:6" x14ac:dyDescent="0.3">
      <c r="A212" s="2"/>
      <c r="B212" s="30"/>
      <c r="C212" s="112"/>
      <c r="D212" s="111">
        <f>IF(AND(NOT(ISBLANK(Table39[[#This Row],[Employee''s Name]])),NOT(ISBLANK(Table39[[#This Row],[Cash Compensation]]))),IF(CoveredPeriod="","See Question 2",MIN(Table39[[#This Row],[Cash Compensation]],MaxSalary)),0)</f>
        <v>0</v>
      </c>
      <c r="E212" s="30"/>
      <c r="F21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3" spans="1:6" x14ac:dyDescent="0.3">
      <c r="A213" s="2"/>
      <c r="B213" s="30"/>
      <c r="C213" s="112"/>
      <c r="D213" s="111">
        <f>IF(AND(NOT(ISBLANK(Table39[[#This Row],[Employee''s Name]])),NOT(ISBLANK(Table39[[#This Row],[Cash Compensation]]))),IF(CoveredPeriod="","See Question 2",MIN(Table39[[#This Row],[Cash Compensation]],MaxSalary)),0)</f>
        <v>0</v>
      </c>
      <c r="E213" s="30"/>
      <c r="F21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4" spans="1:6" x14ac:dyDescent="0.3">
      <c r="A214" s="2"/>
      <c r="B214" s="30"/>
      <c r="C214" s="112"/>
      <c r="D214" s="111">
        <f>IF(AND(NOT(ISBLANK(Table39[[#This Row],[Employee''s Name]])),NOT(ISBLANK(Table39[[#This Row],[Cash Compensation]]))),IF(CoveredPeriod="","See Question 2",MIN(Table39[[#This Row],[Cash Compensation]],MaxSalary)),0)</f>
        <v>0</v>
      </c>
      <c r="E214" s="30"/>
      <c r="F21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5" spans="1:6" x14ac:dyDescent="0.3">
      <c r="A215" s="2"/>
      <c r="B215" s="30"/>
      <c r="C215" s="112"/>
      <c r="D215" s="111">
        <f>IF(AND(NOT(ISBLANK(Table39[[#This Row],[Employee''s Name]])),NOT(ISBLANK(Table39[[#This Row],[Cash Compensation]]))),IF(CoveredPeriod="","See Question 2",MIN(Table39[[#This Row],[Cash Compensation]],MaxSalary)),0)</f>
        <v>0</v>
      </c>
      <c r="E215" s="30"/>
      <c r="F21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6" spans="1:6" x14ac:dyDescent="0.3">
      <c r="A216" s="2"/>
      <c r="B216" s="30"/>
      <c r="C216" s="112"/>
      <c r="D216" s="111">
        <f>IF(AND(NOT(ISBLANK(Table39[[#This Row],[Employee''s Name]])),NOT(ISBLANK(Table39[[#This Row],[Cash Compensation]]))),IF(CoveredPeriod="","See Question 2",MIN(Table39[[#This Row],[Cash Compensation]],MaxSalary)),0)</f>
        <v>0</v>
      </c>
      <c r="E216" s="30"/>
      <c r="F21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7" spans="1:6" x14ac:dyDescent="0.3">
      <c r="A217" s="2"/>
      <c r="B217" s="30"/>
      <c r="C217" s="112"/>
      <c r="D217" s="111">
        <f>IF(AND(NOT(ISBLANK(Table39[[#This Row],[Employee''s Name]])),NOT(ISBLANK(Table39[[#This Row],[Cash Compensation]]))),IF(CoveredPeriod="","See Question 2",MIN(Table39[[#This Row],[Cash Compensation]],MaxSalary)),0)</f>
        <v>0</v>
      </c>
      <c r="E217" s="30"/>
      <c r="F21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8" spans="1:6" x14ac:dyDescent="0.3">
      <c r="A218" s="2"/>
      <c r="B218" s="30"/>
      <c r="C218" s="112"/>
      <c r="D218" s="111">
        <f>IF(AND(NOT(ISBLANK(Table39[[#This Row],[Employee''s Name]])),NOT(ISBLANK(Table39[[#This Row],[Cash Compensation]]))),IF(CoveredPeriod="","See Question 2",MIN(Table39[[#This Row],[Cash Compensation]],MaxSalary)),0)</f>
        <v>0</v>
      </c>
      <c r="E218" s="30"/>
      <c r="F21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19" spans="1:6" x14ac:dyDescent="0.3">
      <c r="A219" s="2"/>
      <c r="B219" s="30"/>
      <c r="C219" s="112"/>
      <c r="D219" s="111">
        <f>IF(AND(NOT(ISBLANK(Table39[[#This Row],[Employee''s Name]])),NOT(ISBLANK(Table39[[#This Row],[Cash Compensation]]))),IF(CoveredPeriod="","See Question 2",MIN(Table39[[#This Row],[Cash Compensation]],MaxSalary)),0)</f>
        <v>0</v>
      </c>
      <c r="E219" s="30"/>
      <c r="F21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0" spans="1:6" x14ac:dyDescent="0.3">
      <c r="A220" s="2"/>
      <c r="B220" s="30"/>
      <c r="C220" s="112"/>
      <c r="D220" s="111">
        <f>IF(AND(NOT(ISBLANK(Table39[[#This Row],[Employee''s Name]])),NOT(ISBLANK(Table39[[#This Row],[Cash Compensation]]))),IF(CoveredPeriod="","See Question 2",MIN(Table39[[#This Row],[Cash Compensation]],MaxSalary)),0)</f>
        <v>0</v>
      </c>
      <c r="E220" s="30"/>
      <c r="F22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1" spans="1:6" x14ac:dyDescent="0.3">
      <c r="A221" s="2"/>
      <c r="B221" s="30"/>
      <c r="C221" s="112"/>
      <c r="D221" s="111">
        <f>IF(AND(NOT(ISBLANK(Table39[[#This Row],[Employee''s Name]])),NOT(ISBLANK(Table39[[#This Row],[Cash Compensation]]))),IF(CoveredPeriod="","See Question 2",MIN(Table39[[#This Row],[Cash Compensation]],MaxSalary)),0)</f>
        <v>0</v>
      </c>
      <c r="E221" s="30"/>
      <c r="F22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2" spans="1:6" x14ac:dyDescent="0.3">
      <c r="A222" s="2"/>
      <c r="B222" s="30"/>
      <c r="C222" s="112"/>
      <c r="D222" s="111">
        <f>IF(AND(NOT(ISBLANK(Table39[[#This Row],[Employee''s Name]])),NOT(ISBLANK(Table39[[#This Row],[Cash Compensation]]))),IF(CoveredPeriod="","See Question 2",MIN(Table39[[#This Row],[Cash Compensation]],MaxSalary)),0)</f>
        <v>0</v>
      </c>
      <c r="E222" s="30"/>
      <c r="F22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3" spans="1:6" x14ac:dyDescent="0.3">
      <c r="A223" s="2"/>
      <c r="B223" s="30"/>
      <c r="C223" s="112"/>
      <c r="D223" s="111">
        <f>IF(AND(NOT(ISBLANK(Table39[[#This Row],[Employee''s Name]])),NOT(ISBLANK(Table39[[#This Row],[Cash Compensation]]))),IF(CoveredPeriod="","See Question 2",MIN(Table39[[#This Row],[Cash Compensation]],MaxSalary)),0)</f>
        <v>0</v>
      </c>
      <c r="E223" s="30"/>
      <c r="F22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4" spans="1:6" x14ac:dyDescent="0.3">
      <c r="A224" s="2"/>
      <c r="B224" s="30"/>
      <c r="C224" s="112"/>
      <c r="D224" s="111">
        <f>IF(AND(NOT(ISBLANK(Table39[[#This Row],[Employee''s Name]])),NOT(ISBLANK(Table39[[#This Row],[Cash Compensation]]))),IF(CoveredPeriod="","See Question 2",MIN(Table39[[#This Row],[Cash Compensation]],MaxSalary)),0)</f>
        <v>0</v>
      </c>
      <c r="E224" s="30"/>
      <c r="F22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5" spans="1:6" x14ac:dyDescent="0.3">
      <c r="A225" s="2"/>
      <c r="B225" s="30"/>
      <c r="C225" s="112"/>
      <c r="D225" s="111">
        <f>IF(AND(NOT(ISBLANK(Table39[[#This Row],[Employee''s Name]])),NOT(ISBLANK(Table39[[#This Row],[Cash Compensation]]))),IF(CoveredPeriod="","See Question 2",MIN(Table39[[#This Row],[Cash Compensation]],MaxSalary)),0)</f>
        <v>0</v>
      </c>
      <c r="E225" s="30"/>
      <c r="F22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6" spans="1:6" x14ac:dyDescent="0.3">
      <c r="A226" s="2"/>
      <c r="B226" s="30"/>
      <c r="C226" s="112"/>
      <c r="D226" s="111">
        <f>IF(AND(NOT(ISBLANK(Table39[[#This Row],[Employee''s Name]])),NOT(ISBLANK(Table39[[#This Row],[Cash Compensation]]))),IF(CoveredPeriod="","See Question 2",MIN(Table39[[#This Row],[Cash Compensation]],MaxSalary)),0)</f>
        <v>0</v>
      </c>
      <c r="E226" s="30"/>
      <c r="F22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7" spans="1:6" x14ac:dyDescent="0.3">
      <c r="A227" s="2"/>
      <c r="B227" s="30"/>
      <c r="C227" s="112"/>
      <c r="D227" s="111">
        <f>IF(AND(NOT(ISBLANK(Table39[[#This Row],[Employee''s Name]])),NOT(ISBLANK(Table39[[#This Row],[Cash Compensation]]))),IF(CoveredPeriod="","See Question 2",MIN(Table39[[#This Row],[Cash Compensation]],MaxSalary)),0)</f>
        <v>0</v>
      </c>
      <c r="E227" s="30"/>
      <c r="F22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8" spans="1:6" x14ac:dyDescent="0.3">
      <c r="A228" s="2"/>
      <c r="B228" s="30"/>
      <c r="C228" s="112"/>
      <c r="D228" s="111">
        <f>IF(AND(NOT(ISBLANK(Table39[[#This Row],[Employee''s Name]])),NOT(ISBLANK(Table39[[#This Row],[Cash Compensation]]))),IF(CoveredPeriod="","See Question 2",MIN(Table39[[#This Row],[Cash Compensation]],MaxSalary)),0)</f>
        <v>0</v>
      </c>
      <c r="E228" s="30"/>
      <c r="F22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29" spans="1:6" x14ac:dyDescent="0.3">
      <c r="A229" s="2"/>
      <c r="B229" s="30"/>
      <c r="C229" s="112"/>
      <c r="D229" s="111">
        <f>IF(AND(NOT(ISBLANK(Table39[[#This Row],[Employee''s Name]])),NOT(ISBLANK(Table39[[#This Row],[Cash Compensation]]))),IF(CoveredPeriod="","See Question 2",MIN(Table39[[#This Row],[Cash Compensation]],MaxSalary)),0)</f>
        <v>0</v>
      </c>
      <c r="E229" s="30"/>
      <c r="F22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0" spans="1:6" x14ac:dyDescent="0.3">
      <c r="A230" s="2"/>
      <c r="B230" s="30"/>
      <c r="C230" s="112"/>
      <c r="D230" s="111">
        <f>IF(AND(NOT(ISBLANK(Table39[[#This Row],[Employee''s Name]])),NOT(ISBLANK(Table39[[#This Row],[Cash Compensation]]))),IF(CoveredPeriod="","See Question 2",MIN(Table39[[#This Row],[Cash Compensation]],MaxSalary)),0)</f>
        <v>0</v>
      </c>
      <c r="E230" s="30"/>
      <c r="F23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1" spans="1:6" x14ac:dyDescent="0.3">
      <c r="A231" s="2"/>
      <c r="B231" s="30"/>
      <c r="C231" s="112"/>
      <c r="D231" s="111">
        <f>IF(AND(NOT(ISBLANK(Table39[[#This Row],[Employee''s Name]])),NOT(ISBLANK(Table39[[#This Row],[Cash Compensation]]))),IF(CoveredPeriod="","See Question 2",MIN(Table39[[#This Row],[Cash Compensation]],MaxSalary)),0)</f>
        <v>0</v>
      </c>
      <c r="E231" s="30"/>
      <c r="F23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2" spans="1:6" x14ac:dyDescent="0.3">
      <c r="A232" s="2"/>
      <c r="B232" s="30"/>
      <c r="C232" s="112"/>
      <c r="D232" s="111">
        <f>IF(AND(NOT(ISBLANK(Table39[[#This Row],[Employee''s Name]])),NOT(ISBLANK(Table39[[#This Row],[Cash Compensation]]))),IF(CoveredPeriod="","See Question 2",MIN(Table39[[#This Row],[Cash Compensation]],MaxSalary)),0)</f>
        <v>0</v>
      </c>
      <c r="E232" s="30"/>
      <c r="F23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3" spans="1:6" x14ac:dyDescent="0.3">
      <c r="A233" s="2"/>
      <c r="B233" s="30"/>
      <c r="C233" s="112"/>
      <c r="D233" s="111">
        <f>IF(AND(NOT(ISBLANK(Table39[[#This Row],[Employee''s Name]])),NOT(ISBLANK(Table39[[#This Row],[Cash Compensation]]))),IF(CoveredPeriod="","See Question 2",MIN(Table39[[#This Row],[Cash Compensation]],MaxSalary)),0)</f>
        <v>0</v>
      </c>
      <c r="E233" s="30"/>
      <c r="F23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4" spans="1:6" x14ac:dyDescent="0.3">
      <c r="A234" s="2"/>
      <c r="B234" s="30"/>
      <c r="C234" s="112"/>
      <c r="D234" s="111">
        <f>IF(AND(NOT(ISBLANK(Table39[[#This Row],[Employee''s Name]])),NOT(ISBLANK(Table39[[#This Row],[Cash Compensation]]))),IF(CoveredPeriod="","See Question 2",MIN(Table39[[#This Row],[Cash Compensation]],MaxSalary)),0)</f>
        <v>0</v>
      </c>
      <c r="E234" s="30"/>
      <c r="F23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5" spans="1:6" x14ac:dyDescent="0.3">
      <c r="A235" s="2"/>
      <c r="B235" s="30"/>
      <c r="C235" s="112"/>
      <c r="D235" s="111">
        <f>IF(AND(NOT(ISBLANK(Table39[[#This Row],[Employee''s Name]])),NOT(ISBLANK(Table39[[#This Row],[Cash Compensation]]))),IF(CoveredPeriod="","See Question 2",MIN(Table39[[#This Row],[Cash Compensation]],MaxSalary)),0)</f>
        <v>0</v>
      </c>
      <c r="E235" s="30"/>
      <c r="F23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6" spans="1:6" x14ac:dyDescent="0.3">
      <c r="A236" s="2"/>
      <c r="B236" s="30"/>
      <c r="C236" s="112"/>
      <c r="D236" s="111">
        <f>IF(AND(NOT(ISBLANK(Table39[[#This Row],[Employee''s Name]])),NOT(ISBLANK(Table39[[#This Row],[Cash Compensation]]))),IF(CoveredPeriod="","See Question 2",MIN(Table39[[#This Row],[Cash Compensation]],MaxSalary)),0)</f>
        <v>0</v>
      </c>
      <c r="E236" s="30"/>
      <c r="F23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7" spans="1:6" x14ac:dyDescent="0.3">
      <c r="A237" s="2"/>
      <c r="B237" s="30"/>
      <c r="C237" s="112"/>
      <c r="D237" s="111">
        <f>IF(AND(NOT(ISBLANK(Table39[[#This Row],[Employee''s Name]])),NOT(ISBLANK(Table39[[#This Row],[Cash Compensation]]))),IF(CoveredPeriod="","See Question 2",MIN(Table39[[#This Row],[Cash Compensation]],MaxSalary)),0)</f>
        <v>0</v>
      </c>
      <c r="E237" s="30"/>
      <c r="F23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8" spans="1:6" x14ac:dyDescent="0.3">
      <c r="A238" s="2"/>
      <c r="B238" s="30"/>
      <c r="C238" s="112"/>
      <c r="D238" s="111">
        <f>IF(AND(NOT(ISBLANK(Table39[[#This Row],[Employee''s Name]])),NOT(ISBLANK(Table39[[#This Row],[Cash Compensation]]))),IF(CoveredPeriod="","See Question 2",MIN(Table39[[#This Row],[Cash Compensation]],MaxSalary)),0)</f>
        <v>0</v>
      </c>
      <c r="E238" s="30"/>
      <c r="F23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39" spans="1:6" x14ac:dyDescent="0.3">
      <c r="A239" s="2"/>
      <c r="B239" s="30"/>
      <c r="C239" s="112"/>
      <c r="D239" s="111">
        <f>IF(AND(NOT(ISBLANK(Table39[[#This Row],[Employee''s Name]])),NOT(ISBLANK(Table39[[#This Row],[Cash Compensation]]))),IF(CoveredPeriod="","See Question 2",MIN(Table39[[#This Row],[Cash Compensation]],MaxSalary)),0)</f>
        <v>0</v>
      </c>
      <c r="E239" s="30"/>
      <c r="F23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0" spans="1:6" x14ac:dyDescent="0.3">
      <c r="A240" s="2"/>
      <c r="B240" s="30"/>
      <c r="C240" s="112"/>
      <c r="D240" s="111">
        <f>IF(AND(NOT(ISBLANK(Table39[[#This Row],[Employee''s Name]])),NOT(ISBLANK(Table39[[#This Row],[Cash Compensation]]))),IF(CoveredPeriod="","See Question 2",MIN(Table39[[#This Row],[Cash Compensation]],MaxSalary)),0)</f>
        <v>0</v>
      </c>
      <c r="E240" s="30"/>
      <c r="F24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1" spans="1:6" x14ac:dyDescent="0.3">
      <c r="A241" s="2"/>
      <c r="B241" s="30"/>
      <c r="C241" s="112"/>
      <c r="D241" s="111">
        <f>IF(AND(NOT(ISBLANK(Table39[[#This Row],[Employee''s Name]])),NOT(ISBLANK(Table39[[#This Row],[Cash Compensation]]))),IF(CoveredPeriod="","See Question 2",MIN(Table39[[#This Row],[Cash Compensation]],MaxSalary)),0)</f>
        <v>0</v>
      </c>
      <c r="E241" s="30"/>
      <c r="F24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2" spans="1:6" x14ac:dyDescent="0.3">
      <c r="A242" s="2"/>
      <c r="B242" s="30"/>
      <c r="C242" s="112"/>
      <c r="D242" s="111">
        <f>IF(AND(NOT(ISBLANK(Table39[[#This Row],[Employee''s Name]])),NOT(ISBLANK(Table39[[#This Row],[Cash Compensation]]))),IF(CoveredPeriod="","See Question 2",MIN(Table39[[#This Row],[Cash Compensation]],MaxSalary)),0)</f>
        <v>0</v>
      </c>
      <c r="E242" s="30"/>
      <c r="F24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3" spans="1:6" x14ac:dyDescent="0.3">
      <c r="A243" s="2"/>
      <c r="B243" s="30"/>
      <c r="C243" s="112"/>
      <c r="D243" s="111">
        <f>IF(AND(NOT(ISBLANK(Table39[[#This Row],[Employee''s Name]])),NOT(ISBLANK(Table39[[#This Row],[Cash Compensation]]))),IF(CoveredPeriod="","See Question 2",MIN(Table39[[#This Row],[Cash Compensation]],MaxSalary)),0)</f>
        <v>0</v>
      </c>
      <c r="E243" s="30"/>
      <c r="F24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4" spans="1:6" x14ac:dyDescent="0.3">
      <c r="A244" s="2"/>
      <c r="B244" s="30"/>
      <c r="C244" s="112"/>
      <c r="D244" s="111">
        <f>IF(AND(NOT(ISBLANK(Table39[[#This Row],[Employee''s Name]])),NOT(ISBLANK(Table39[[#This Row],[Cash Compensation]]))),IF(CoveredPeriod="","See Question 2",MIN(Table39[[#This Row],[Cash Compensation]],MaxSalary)),0)</f>
        <v>0</v>
      </c>
      <c r="E244" s="30"/>
      <c r="F24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5" spans="1:6" x14ac:dyDescent="0.3">
      <c r="A245" s="2"/>
      <c r="B245" s="30"/>
      <c r="C245" s="112"/>
      <c r="D245" s="111">
        <f>IF(AND(NOT(ISBLANK(Table39[[#This Row],[Employee''s Name]])),NOT(ISBLANK(Table39[[#This Row],[Cash Compensation]]))),IF(CoveredPeriod="","See Question 2",MIN(Table39[[#This Row],[Cash Compensation]],MaxSalary)),0)</f>
        <v>0</v>
      </c>
      <c r="E245" s="30"/>
      <c r="F24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6" spans="1:6" x14ac:dyDescent="0.3">
      <c r="A246" s="2"/>
      <c r="B246" s="30"/>
      <c r="C246" s="112"/>
      <c r="D246" s="111">
        <f>IF(AND(NOT(ISBLANK(Table39[[#This Row],[Employee''s Name]])),NOT(ISBLANK(Table39[[#This Row],[Cash Compensation]]))),IF(CoveredPeriod="","See Question 2",MIN(Table39[[#This Row],[Cash Compensation]],MaxSalary)),0)</f>
        <v>0</v>
      </c>
      <c r="E246" s="30"/>
      <c r="F24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7" spans="1:6" x14ac:dyDescent="0.3">
      <c r="A247" s="2"/>
      <c r="B247" s="30"/>
      <c r="C247" s="112"/>
      <c r="D247" s="111">
        <f>IF(AND(NOT(ISBLANK(Table39[[#This Row],[Employee''s Name]])),NOT(ISBLANK(Table39[[#This Row],[Cash Compensation]]))),IF(CoveredPeriod="","See Question 2",MIN(Table39[[#This Row],[Cash Compensation]],MaxSalary)),0)</f>
        <v>0</v>
      </c>
      <c r="E247" s="30"/>
      <c r="F24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8" spans="1:6" x14ac:dyDescent="0.3">
      <c r="A248" s="2"/>
      <c r="B248" s="30"/>
      <c r="C248" s="112"/>
      <c r="D248" s="111">
        <f>IF(AND(NOT(ISBLANK(Table39[[#This Row],[Employee''s Name]])),NOT(ISBLANK(Table39[[#This Row],[Cash Compensation]]))),IF(CoveredPeriod="","See Question 2",MIN(Table39[[#This Row],[Cash Compensation]],MaxSalary)),0)</f>
        <v>0</v>
      </c>
      <c r="E248" s="30"/>
      <c r="F24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49" spans="1:6" x14ac:dyDescent="0.3">
      <c r="A249" s="2"/>
      <c r="B249" s="30"/>
      <c r="C249" s="112"/>
      <c r="D249" s="111">
        <f>IF(AND(NOT(ISBLANK(Table39[[#This Row],[Employee''s Name]])),NOT(ISBLANK(Table39[[#This Row],[Cash Compensation]]))),IF(CoveredPeriod="","See Question 2",MIN(Table39[[#This Row],[Cash Compensation]],MaxSalary)),0)</f>
        <v>0</v>
      </c>
      <c r="E249" s="30"/>
      <c r="F24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0" spans="1:6" x14ac:dyDescent="0.3">
      <c r="A250" s="2"/>
      <c r="B250" s="30"/>
      <c r="C250" s="112"/>
      <c r="D250" s="111">
        <f>IF(AND(NOT(ISBLANK(Table39[[#This Row],[Employee''s Name]])),NOT(ISBLANK(Table39[[#This Row],[Cash Compensation]]))),IF(CoveredPeriod="","See Question 2",MIN(Table39[[#This Row],[Cash Compensation]],MaxSalary)),0)</f>
        <v>0</v>
      </c>
      <c r="E250" s="30"/>
      <c r="F25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1" spans="1:6" x14ac:dyDescent="0.3">
      <c r="A251" s="2"/>
      <c r="B251" s="30"/>
      <c r="C251" s="112"/>
      <c r="D251" s="111">
        <f>IF(AND(NOT(ISBLANK(Table39[[#This Row],[Employee''s Name]])),NOT(ISBLANK(Table39[[#This Row],[Cash Compensation]]))),IF(CoveredPeriod="","See Question 2",MIN(Table39[[#This Row],[Cash Compensation]],MaxSalary)),0)</f>
        <v>0</v>
      </c>
      <c r="E251" s="30"/>
      <c r="F25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2" spans="1:6" x14ac:dyDescent="0.3">
      <c r="A252" s="2"/>
      <c r="B252" s="30"/>
      <c r="C252" s="112"/>
      <c r="D252" s="111">
        <f>IF(AND(NOT(ISBLANK(Table39[[#This Row],[Employee''s Name]])),NOT(ISBLANK(Table39[[#This Row],[Cash Compensation]]))),IF(CoveredPeriod="","See Question 2",MIN(Table39[[#This Row],[Cash Compensation]],MaxSalary)),0)</f>
        <v>0</v>
      </c>
      <c r="E252" s="30"/>
      <c r="F25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3" spans="1:6" x14ac:dyDescent="0.3">
      <c r="A253" s="2"/>
      <c r="B253" s="30"/>
      <c r="C253" s="112"/>
      <c r="D253" s="111">
        <f>IF(AND(NOT(ISBLANK(Table39[[#This Row],[Employee''s Name]])),NOT(ISBLANK(Table39[[#This Row],[Cash Compensation]]))),IF(CoveredPeriod="","See Question 2",MIN(Table39[[#This Row],[Cash Compensation]],MaxSalary)),0)</f>
        <v>0</v>
      </c>
      <c r="E253" s="30"/>
      <c r="F25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4" spans="1:6" x14ac:dyDescent="0.3">
      <c r="A254" s="2"/>
      <c r="B254" s="30"/>
      <c r="C254" s="112"/>
      <c r="D254" s="111">
        <f>IF(AND(NOT(ISBLANK(Table39[[#This Row],[Employee''s Name]])),NOT(ISBLANK(Table39[[#This Row],[Cash Compensation]]))),IF(CoveredPeriod="","See Question 2",MIN(Table39[[#This Row],[Cash Compensation]],MaxSalary)),0)</f>
        <v>0</v>
      </c>
      <c r="E254" s="30"/>
      <c r="F25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5" spans="1:6" x14ac:dyDescent="0.3">
      <c r="A255" s="2"/>
      <c r="B255" s="30"/>
      <c r="C255" s="112"/>
      <c r="D255" s="111">
        <f>IF(AND(NOT(ISBLANK(Table39[[#This Row],[Employee''s Name]])),NOT(ISBLANK(Table39[[#This Row],[Cash Compensation]]))),IF(CoveredPeriod="","See Question 2",MIN(Table39[[#This Row],[Cash Compensation]],MaxSalary)),0)</f>
        <v>0</v>
      </c>
      <c r="E255" s="30"/>
      <c r="F25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6" spans="1:6" x14ac:dyDescent="0.3">
      <c r="A256" s="2"/>
      <c r="B256" s="30"/>
      <c r="C256" s="112"/>
      <c r="D256" s="111">
        <f>IF(AND(NOT(ISBLANK(Table39[[#This Row],[Employee''s Name]])),NOT(ISBLANK(Table39[[#This Row],[Cash Compensation]]))),IF(CoveredPeriod="","See Question 2",MIN(Table39[[#This Row],[Cash Compensation]],MaxSalary)),0)</f>
        <v>0</v>
      </c>
      <c r="E256" s="30"/>
      <c r="F25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7" spans="1:6" x14ac:dyDescent="0.3">
      <c r="A257" s="2"/>
      <c r="B257" s="30"/>
      <c r="C257" s="112"/>
      <c r="D257" s="111">
        <f>IF(AND(NOT(ISBLANK(Table39[[#This Row],[Employee''s Name]])),NOT(ISBLANK(Table39[[#This Row],[Cash Compensation]]))),IF(CoveredPeriod="","See Question 2",MIN(Table39[[#This Row],[Cash Compensation]],MaxSalary)),0)</f>
        <v>0</v>
      </c>
      <c r="E257" s="30"/>
      <c r="F25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8" spans="1:6" x14ac:dyDescent="0.3">
      <c r="A258" s="2"/>
      <c r="B258" s="30"/>
      <c r="C258" s="112"/>
      <c r="D258" s="111">
        <f>IF(AND(NOT(ISBLANK(Table39[[#This Row],[Employee''s Name]])),NOT(ISBLANK(Table39[[#This Row],[Cash Compensation]]))),IF(CoveredPeriod="","See Question 2",MIN(Table39[[#This Row],[Cash Compensation]],MaxSalary)),0)</f>
        <v>0</v>
      </c>
      <c r="E258" s="30"/>
      <c r="F25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59" spans="1:6" x14ac:dyDescent="0.3">
      <c r="A259" s="2"/>
      <c r="B259" s="30"/>
      <c r="C259" s="112"/>
      <c r="D259" s="111">
        <f>IF(AND(NOT(ISBLANK(Table39[[#This Row],[Employee''s Name]])),NOT(ISBLANK(Table39[[#This Row],[Cash Compensation]]))),IF(CoveredPeriod="","See Question 2",MIN(Table39[[#This Row],[Cash Compensation]],MaxSalary)),0)</f>
        <v>0</v>
      </c>
      <c r="E259" s="30"/>
      <c r="F25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0" spans="1:6" x14ac:dyDescent="0.3">
      <c r="A260" s="2"/>
      <c r="B260" s="30"/>
      <c r="C260" s="112"/>
      <c r="D260" s="111">
        <f>IF(AND(NOT(ISBLANK(Table39[[#This Row],[Employee''s Name]])),NOT(ISBLANK(Table39[[#This Row],[Cash Compensation]]))),IF(CoveredPeriod="","See Question 2",MIN(Table39[[#This Row],[Cash Compensation]],MaxSalary)),0)</f>
        <v>0</v>
      </c>
      <c r="E260" s="30"/>
      <c r="F26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1" spans="1:6" x14ac:dyDescent="0.3">
      <c r="A261" s="2"/>
      <c r="B261" s="30"/>
      <c r="C261" s="112"/>
      <c r="D261" s="111">
        <f>IF(AND(NOT(ISBLANK(Table39[[#This Row],[Employee''s Name]])),NOT(ISBLANK(Table39[[#This Row],[Cash Compensation]]))),IF(CoveredPeriod="","See Question 2",MIN(Table39[[#This Row],[Cash Compensation]],MaxSalary)),0)</f>
        <v>0</v>
      </c>
      <c r="E261" s="30"/>
      <c r="F26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2" spans="1:6" x14ac:dyDescent="0.3">
      <c r="A262" s="2"/>
      <c r="B262" s="30"/>
      <c r="C262" s="112"/>
      <c r="D262" s="111">
        <f>IF(AND(NOT(ISBLANK(Table39[[#This Row],[Employee''s Name]])),NOT(ISBLANK(Table39[[#This Row],[Cash Compensation]]))),IF(CoveredPeriod="","See Question 2",MIN(Table39[[#This Row],[Cash Compensation]],MaxSalary)),0)</f>
        <v>0</v>
      </c>
      <c r="E262" s="30"/>
      <c r="F26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3" spans="1:6" x14ac:dyDescent="0.3">
      <c r="A263" s="2"/>
      <c r="B263" s="30"/>
      <c r="C263" s="112"/>
      <c r="D263" s="111">
        <f>IF(AND(NOT(ISBLANK(Table39[[#This Row],[Employee''s Name]])),NOT(ISBLANK(Table39[[#This Row],[Cash Compensation]]))),IF(CoveredPeriod="","See Question 2",MIN(Table39[[#This Row],[Cash Compensation]],MaxSalary)),0)</f>
        <v>0</v>
      </c>
      <c r="E263" s="30"/>
      <c r="F26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4" spans="1:6" x14ac:dyDescent="0.3">
      <c r="A264" s="2"/>
      <c r="B264" s="30"/>
      <c r="C264" s="112"/>
      <c r="D264" s="111">
        <f>IF(AND(NOT(ISBLANK(Table39[[#This Row],[Employee''s Name]])),NOT(ISBLANK(Table39[[#This Row],[Cash Compensation]]))),IF(CoveredPeriod="","See Question 2",MIN(Table39[[#This Row],[Cash Compensation]],MaxSalary)),0)</f>
        <v>0</v>
      </c>
      <c r="E264" s="30"/>
      <c r="F26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5" spans="1:6" x14ac:dyDescent="0.3">
      <c r="A265" s="2"/>
      <c r="B265" s="30"/>
      <c r="C265" s="112"/>
      <c r="D265" s="111">
        <f>IF(AND(NOT(ISBLANK(Table39[[#This Row],[Employee''s Name]])),NOT(ISBLANK(Table39[[#This Row],[Cash Compensation]]))),IF(CoveredPeriod="","See Question 2",MIN(Table39[[#This Row],[Cash Compensation]],MaxSalary)),0)</f>
        <v>0</v>
      </c>
      <c r="E265" s="30"/>
      <c r="F26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6" spans="1:6" x14ac:dyDescent="0.3">
      <c r="A266" s="2"/>
      <c r="B266" s="30"/>
      <c r="C266" s="112"/>
      <c r="D266" s="111">
        <f>IF(AND(NOT(ISBLANK(Table39[[#This Row],[Employee''s Name]])),NOT(ISBLANK(Table39[[#This Row],[Cash Compensation]]))),IF(CoveredPeriod="","See Question 2",MIN(Table39[[#This Row],[Cash Compensation]],MaxSalary)),0)</f>
        <v>0</v>
      </c>
      <c r="E266" s="30"/>
      <c r="F26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7" spans="1:6" x14ac:dyDescent="0.3">
      <c r="A267" s="2"/>
      <c r="B267" s="30"/>
      <c r="C267" s="112"/>
      <c r="D267" s="111">
        <f>IF(AND(NOT(ISBLANK(Table39[[#This Row],[Employee''s Name]])),NOT(ISBLANK(Table39[[#This Row],[Cash Compensation]]))),IF(CoveredPeriod="","See Question 2",MIN(Table39[[#This Row],[Cash Compensation]],MaxSalary)),0)</f>
        <v>0</v>
      </c>
      <c r="E267" s="30"/>
      <c r="F26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8" spans="1:6" x14ac:dyDescent="0.3">
      <c r="A268" s="2"/>
      <c r="B268" s="30"/>
      <c r="C268" s="112"/>
      <c r="D268" s="111">
        <f>IF(AND(NOT(ISBLANK(Table39[[#This Row],[Employee''s Name]])),NOT(ISBLANK(Table39[[#This Row],[Cash Compensation]]))),IF(CoveredPeriod="","See Question 2",MIN(Table39[[#This Row],[Cash Compensation]],MaxSalary)),0)</f>
        <v>0</v>
      </c>
      <c r="E268" s="30"/>
      <c r="F26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69" spans="1:6" x14ac:dyDescent="0.3">
      <c r="A269" s="2"/>
      <c r="B269" s="30"/>
      <c r="C269" s="112"/>
      <c r="D269" s="111">
        <f>IF(AND(NOT(ISBLANK(Table39[[#This Row],[Employee''s Name]])),NOT(ISBLANK(Table39[[#This Row],[Cash Compensation]]))),IF(CoveredPeriod="","See Question 2",MIN(Table39[[#This Row],[Cash Compensation]],MaxSalary)),0)</f>
        <v>0</v>
      </c>
      <c r="E269" s="30"/>
      <c r="F26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0" spans="1:6" x14ac:dyDescent="0.3">
      <c r="A270" s="2"/>
      <c r="B270" s="30"/>
      <c r="C270" s="112"/>
      <c r="D270" s="111">
        <f>IF(AND(NOT(ISBLANK(Table39[[#This Row],[Employee''s Name]])),NOT(ISBLANK(Table39[[#This Row],[Cash Compensation]]))),IF(CoveredPeriod="","See Question 2",MIN(Table39[[#This Row],[Cash Compensation]],MaxSalary)),0)</f>
        <v>0</v>
      </c>
      <c r="E270" s="30"/>
      <c r="F27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1" spans="1:6" x14ac:dyDescent="0.3">
      <c r="A271" s="2"/>
      <c r="B271" s="30"/>
      <c r="C271" s="112"/>
      <c r="D271" s="111">
        <f>IF(AND(NOT(ISBLANK(Table39[[#This Row],[Employee''s Name]])),NOT(ISBLANK(Table39[[#This Row],[Cash Compensation]]))),IF(CoveredPeriod="","See Question 2",MIN(Table39[[#This Row],[Cash Compensation]],MaxSalary)),0)</f>
        <v>0</v>
      </c>
      <c r="E271" s="30"/>
      <c r="F27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2" spans="1:6" x14ac:dyDescent="0.3">
      <c r="A272" s="2"/>
      <c r="B272" s="30"/>
      <c r="C272" s="112"/>
      <c r="D272" s="111">
        <f>IF(AND(NOT(ISBLANK(Table39[[#This Row],[Employee''s Name]])),NOT(ISBLANK(Table39[[#This Row],[Cash Compensation]]))),IF(CoveredPeriod="","See Question 2",MIN(Table39[[#This Row],[Cash Compensation]],MaxSalary)),0)</f>
        <v>0</v>
      </c>
      <c r="E272" s="30"/>
      <c r="F27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3" spans="1:6" x14ac:dyDescent="0.3">
      <c r="A273" s="2"/>
      <c r="B273" s="30"/>
      <c r="C273" s="112"/>
      <c r="D273" s="111">
        <f>IF(AND(NOT(ISBLANK(Table39[[#This Row],[Employee''s Name]])),NOT(ISBLANK(Table39[[#This Row],[Cash Compensation]]))),IF(CoveredPeriod="","See Question 2",MIN(Table39[[#This Row],[Cash Compensation]],MaxSalary)),0)</f>
        <v>0</v>
      </c>
      <c r="E273" s="30"/>
      <c r="F27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4" spans="1:6" x14ac:dyDescent="0.3">
      <c r="A274" s="2"/>
      <c r="B274" s="30"/>
      <c r="C274" s="112"/>
      <c r="D274" s="111">
        <f>IF(AND(NOT(ISBLANK(Table39[[#This Row],[Employee''s Name]])),NOT(ISBLANK(Table39[[#This Row],[Cash Compensation]]))),IF(CoveredPeriod="","See Question 2",MIN(Table39[[#This Row],[Cash Compensation]],MaxSalary)),0)</f>
        <v>0</v>
      </c>
      <c r="E274" s="30"/>
      <c r="F27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5" spans="1:6" x14ac:dyDescent="0.3">
      <c r="A275" s="2"/>
      <c r="B275" s="30"/>
      <c r="C275" s="112"/>
      <c r="D275" s="111">
        <f>IF(AND(NOT(ISBLANK(Table39[[#This Row],[Employee''s Name]])),NOT(ISBLANK(Table39[[#This Row],[Cash Compensation]]))),IF(CoveredPeriod="","See Question 2",MIN(Table39[[#This Row],[Cash Compensation]],MaxSalary)),0)</f>
        <v>0</v>
      </c>
      <c r="E275" s="30"/>
      <c r="F27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6" spans="1:6" x14ac:dyDescent="0.3">
      <c r="A276" s="2"/>
      <c r="B276" s="30"/>
      <c r="C276" s="112"/>
      <c r="D276" s="111">
        <f>IF(AND(NOT(ISBLANK(Table39[[#This Row],[Employee''s Name]])),NOT(ISBLANK(Table39[[#This Row],[Cash Compensation]]))),IF(CoveredPeriod="","See Question 2",MIN(Table39[[#This Row],[Cash Compensation]],MaxSalary)),0)</f>
        <v>0</v>
      </c>
      <c r="E276" s="30"/>
      <c r="F27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7" spans="1:6" x14ac:dyDescent="0.3">
      <c r="A277" s="2"/>
      <c r="B277" s="30"/>
      <c r="C277" s="112"/>
      <c r="D277" s="111">
        <f>IF(AND(NOT(ISBLANK(Table39[[#This Row],[Employee''s Name]])),NOT(ISBLANK(Table39[[#This Row],[Cash Compensation]]))),IF(CoveredPeriod="","See Question 2",MIN(Table39[[#This Row],[Cash Compensation]],MaxSalary)),0)</f>
        <v>0</v>
      </c>
      <c r="E277" s="30"/>
      <c r="F27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8" spans="1:6" x14ac:dyDescent="0.3">
      <c r="A278" s="2"/>
      <c r="B278" s="30"/>
      <c r="C278" s="112"/>
      <c r="D278" s="111">
        <f>IF(AND(NOT(ISBLANK(Table39[[#This Row],[Employee''s Name]])),NOT(ISBLANK(Table39[[#This Row],[Cash Compensation]]))),IF(CoveredPeriod="","See Question 2",MIN(Table39[[#This Row],[Cash Compensation]],MaxSalary)),0)</f>
        <v>0</v>
      </c>
      <c r="E278" s="30"/>
      <c r="F27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79" spans="1:6" x14ac:dyDescent="0.3">
      <c r="A279" s="2"/>
      <c r="B279" s="30"/>
      <c r="C279" s="112"/>
      <c r="D279" s="111">
        <f>IF(AND(NOT(ISBLANK(Table39[[#This Row],[Employee''s Name]])),NOT(ISBLANK(Table39[[#This Row],[Cash Compensation]]))),IF(CoveredPeriod="","See Question 2",MIN(Table39[[#This Row],[Cash Compensation]],MaxSalary)),0)</f>
        <v>0</v>
      </c>
      <c r="E279" s="30"/>
      <c r="F27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0" spans="1:6" x14ac:dyDescent="0.3">
      <c r="A280" s="2"/>
      <c r="B280" s="30"/>
      <c r="C280" s="112"/>
      <c r="D280" s="111">
        <f>IF(AND(NOT(ISBLANK(Table39[[#This Row],[Employee''s Name]])),NOT(ISBLANK(Table39[[#This Row],[Cash Compensation]]))),IF(CoveredPeriod="","See Question 2",MIN(Table39[[#This Row],[Cash Compensation]],MaxSalary)),0)</f>
        <v>0</v>
      </c>
      <c r="E280" s="30"/>
      <c r="F28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1" spans="1:6" x14ac:dyDescent="0.3">
      <c r="A281" s="2"/>
      <c r="B281" s="30"/>
      <c r="C281" s="112"/>
      <c r="D281" s="111">
        <f>IF(AND(NOT(ISBLANK(Table39[[#This Row],[Employee''s Name]])),NOT(ISBLANK(Table39[[#This Row],[Cash Compensation]]))),IF(CoveredPeriod="","See Question 2",MIN(Table39[[#This Row],[Cash Compensation]],MaxSalary)),0)</f>
        <v>0</v>
      </c>
      <c r="E281" s="30"/>
      <c r="F28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2" spans="1:6" x14ac:dyDescent="0.3">
      <c r="A282" s="2"/>
      <c r="B282" s="30"/>
      <c r="C282" s="112"/>
      <c r="D282" s="111">
        <f>IF(AND(NOT(ISBLANK(Table39[[#This Row],[Employee''s Name]])),NOT(ISBLANK(Table39[[#This Row],[Cash Compensation]]))),IF(CoveredPeriod="","See Question 2",MIN(Table39[[#This Row],[Cash Compensation]],MaxSalary)),0)</f>
        <v>0</v>
      </c>
      <c r="E282" s="30"/>
      <c r="F28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3" spans="1:6" x14ac:dyDescent="0.3">
      <c r="A283" s="2"/>
      <c r="B283" s="30"/>
      <c r="C283" s="112"/>
      <c r="D283" s="111">
        <f>IF(AND(NOT(ISBLANK(Table39[[#This Row],[Employee''s Name]])),NOT(ISBLANK(Table39[[#This Row],[Cash Compensation]]))),IF(CoveredPeriod="","See Question 2",MIN(Table39[[#This Row],[Cash Compensation]],MaxSalary)),0)</f>
        <v>0</v>
      </c>
      <c r="E283" s="30"/>
      <c r="F28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4" spans="1:6" x14ac:dyDescent="0.3">
      <c r="A284" s="2"/>
      <c r="B284" s="30"/>
      <c r="C284" s="112"/>
      <c r="D284" s="111">
        <f>IF(AND(NOT(ISBLANK(Table39[[#This Row],[Employee''s Name]])),NOT(ISBLANK(Table39[[#This Row],[Cash Compensation]]))),IF(CoveredPeriod="","See Question 2",MIN(Table39[[#This Row],[Cash Compensation]],MaxSalary)),0)</f>
        <v>0</v>
      </c>
      <c r="E284" s="30"/>
      <c r="F28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5" spans="1:6" x14ac:dyDescent="0.3">
      <c r="A285" s="2"/>
      <c r="B285" s="30"/>
      <c r="C285" s="112"/>
      <c r="D285" s="111">
        <f>IF(AND(NOT(ISBLANK(Table39[[#This Row],[Employee''s Name]])),NOT(ISBLANK(Table39[[#This Row],[Cash Compensation]]))),IF(CoveredPeriod="","See Question 2",MIN(Table39[[#This Row],[Cash Compensation]],MaxSalary)),0)</f>
        <v>0</v>
      </c>
      <c r="E285" s="30"/>
      <c r="F28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6" spans="1:6" x14ac:dyDescent="0.3">
      <c r="A286" s="2"/>
      <c r="B286" s="30"/>
      <c r="C286" s="112"/>
      <c r="D286" s="111">
        <f>IF(AND(NOT(ISBLANK(Table39[[#This Row],[Employee''s Name]])),NOT(ISBLANK(Table39[[#This Row],[Cash Compensation]]))),IF(CoveredPeriod="","See Question 2",MIN(Table39[[#This Row],[Cash Compensation]],MaxSalary)),0)</f>
        <v>0</v>
      </c>
      <c r="E286" s="30"/>
      <c r="F28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7" spans="1:6" x14ac:dyDescent="0.3">
      <c r="A287" s="2"/>
      <c r="B287" s="30"/>
      <c r="C287" s="112"/>
      <c r="D287" s="111">
        <f>IF(AND(NOT(ISBLANK(Table39[[#This Row],[Employee''s Name]])),NOT(ISBLANK(Table39[[#This Row],[Cash Compensation]]))),IF(CoveredPeriod="","See Question 2",MIN(Table39[[#This Row],[Cash Compensation]],MaxSalary)),0)</f>
        <v>0</v>
      </c>
      <c r="E287" s="30"/>
      <c r="F28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8" spans="1:6" x14ac:dyDescent="0.3">
      <c r="A288" s="2"/>
      <c r="B288" s="30"/>
      <c r="C288" s="112"/>
      <c r="D288" s="111">
        <f>IF(AND(NOT(ISBLANK(Table39[[#This Row],[Employee''s Name]])),NOT(ISBLANK(Table39[[#This Row],[Cash Compensation]]))),IF(CoveredPeriod="","See Question 2",MIN(Table39[[#This Row],[Cash Compensation]],MaxSalary)),0)</f>
        <v>0</v>
      </c>
      <c r="E288" s="30"/>
      <c r="F28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89" spans="1:6" x14ac:dyDescent="0.3">
      <c r="A289" s="2"/>
      <c r="B289" s="30"/>
      <c r="C289" s="112"/>
      <c r="D289" s="111">
        <f>IF(AND(NOT(ISBLANK(Table39[[#This Row],[Employee''s Name]])),NOT(ISBLANK(Table39[[#This Row],[Cash Compensation]]))),IF(CoveredPeriod="","See Question 2",MIN(Table39[[#This Row],[Cash Compensation]],MaxSalary)),0)</f>
        <v>0</v>
      </c>
      <c r="E289" s="30"/>
      <c r="F28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0" spans="1:6" x14ac:dyDescent="0.3">
      <c r="A290" s="2"/>
      <c r="B290" s="30"/>
      <c r="C290" s="112"/>
      <c r="D290" s="111">
        <f>IF(AND(NOT(ISBLANK(Table39[[#This Row],[Employee''s Name]])),NOT(ISBLANK(Table39[[#This Row],[Cash Compensation]]))),IF(CoveredPeriod="","See Question 2",MIN(Table39[[#This Row],[Cash Compensation]],MaxSalary)),0)</f>
        <v>0</v>
      </c>
      <c r="E290" s="30"/>
      <c r="F29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1" spans="1:6" x14ac:dyDescent="0.3">
      <c r="A291" s="2"/>
      <c r="B291" s="30"/>
      <c r="C291" s="112"/>
      <c r="D291" s="111">
        <f>IF(AND(NOT(ISBLANK(Table39[[#This Row],[Employee''s Name]])),NOT(ISBLANK(Table39[[#This Row],[Cash Compensation]]))),IF(CoveredPeriod="","See Question 2",MIN(Table39[[#This Row],[Cash Compensation]],MaxSalary)),0)</f>
        <v>0</v>
      </c>
      <c r="E291" s="30"/>
      <c r="F29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2" spans="1:6" x14ac:dyDescent="0.3">
      <c r="A292" s="2"/>
      <c r="B292" s="30"/>
      <c r="C292" s="112"/>
      <c r="D292" s="111">
        <f>IF(AND(NOT(ISBLANK(Table39[[#This Row],[Employee''s Name]])),NOT(ISBLANK(Table39[[#This Row],[Cash Compensation]]))),IF(CoveredPeriod="","See Question 2",MIN(Table39[[#This Row],[Cash Compensation]],MaxSalary)),0)</f>
        <v>0</v>
      </c>
      <c r="E292" s="30"/>
      <c r="F29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3" spans="1:6" x14ac:dyDescent="0.3">
      <c r="A293" s="2"/>
      <c r="B293" s="30"/>
      <c r="C293" s="112"/>
      <c r="D293" s="111">
        <f>IF(AND(NOT(ISBLANK(Table39[[#This Row],[Employee''s Name]])),NOT(ISBLANK(Table39[[#This Row],[Cash Compensation]]))),IF(CoveredPeriod="","See Question 2",MIN(Table39[[#This Row],[Cash Compensation]],MaxSalary)),0)</f>
        <v>0</v>
      </c>
      <c r="E293" s="30"/>
      <c r="F29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4" spans="1:6" x14ac:dyDescent="0.3">
      <c r="A294" s="2"/>
      <c r="B294" s="30"/>
      <c r="C294" s="112"/>
      <c r="D294" s="111">
        <f>IF(AND(NOT(ISBLANK(Table39[[#This Row],[Employee''s Name]])),NOT(ISBLANK(Table39[[#This Row],[Cash Compensation]]))),IF(CoveredPeriod="","See Question 2",MIN(Table39[[#This Row],[Cash Compensation]],MaxSalary)),0)</f>
        <v>0</v>
      </c>
      <c r="E294" s="30"/>
      <c r="F29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5" spans="1:6" x14ac:dyDescent="0.3">
      <c r="A295" s="2"/>
      <c r="B295" s="30"/>
      <c r="C295" s="112"/>
      <c r="D295" s="111">
        <f>IF(AND(NOT(ISBLANK(Table39[[#This Row],[Employee''s Name]])),NOT(ISBLANK(Table39[[#This Row],[Cash Compensation]]))),IF(CoveredPeriod="","See Question 2",MIN(Table39[[#This Row],[Cash Compensation]],MaxSalary)),0)</f>
        <v>0</v>
      </c>
      <c r="E295" s="30"/>
      <c r="F29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6" spans="1:6" x14ac:dyDescent="0.3">
      <c r="A296" s="2"/>
      <c r="B296" s="30"/>
      <c r="C296" s="112"/>
      <c r="D296" s="111">
        <f>IF(AND(NOT(ISBLANK(Table39[[#This Row],[Employee''s Name]])),NOT(ISBLANK(Table39[[#This Row],[Cash Compensation]]))),IF(CoveredPeriod="","See Question 2",MIN(Table39[[#This Row],[Cash Compensation]],MaxSalary)),0)</f>
        <v>0</v>
      </c>
      <c r="E296" s="30"/>
      <c r="F29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7" spans="1:6" x14ac:dyDescent="0.3">
      <c r="A297" s="2"/>
      <c r="B297" s="30"/>
      <c r="C297" s="112"/>
      <c r="D297" s="111">
        <f>IF(AND(NOT(ISBLANK(Table39[[#This Row],[Employee''s Name]])),NOT(ISBLANK(Table39[[#This Row],[Cash Compensation]]))),IF(CoveredPeriod="","See Question 2",MIN(Table39[[#This Row],[Cash Compensation]],MaxSalary)),0)</f>
        <v>0</v>
      </c>
      <c r="E297" s="30"/>
      <c r="F29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8" spans="1:6" x14ac:dyDescent="0.3">
      <c r="A298" s="2"/>
      <c r="B298" s="30"/>
      <c r="C298" s="112"/>
      <c r="D298" s="111">
        <f>IF(AND(NOT(ISBLANK(Table39[[#This Row],[Employee''s Name]])),NOT(ISBLANK(Table39[[#This Row],[Cash Compensation]]))),IF(CoveredPeriod="","See Question 2",MIN(Table39[[#This Row],[Cash Compensation]],MaxSalary)),0)</f>
        <v>0</v>
      </c>
      <c r="E298" s="30"/>
      <c r="F29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299" spans="1:6" x14ac:dyDescent="0.3">
      <c r="A299" s="2"/>
      <c r="B299" s="30"/>
      <c r="C299" s="112"/>
      <c r="D299" s="111">
        <f>IF(AND(NOT(ISBLANK(Table39[[#This Row],[Employee''s Name]])),NOT(ISBLANK(Table39[[#This Row],[Cash Compensation]]))),IF(CoveredPeriod="","See Question 2",MIN(Table39[[#This Row],[Cash Compensation]],MaxSalary)),0)</f>
        <v>0</v>
      </c>
      <c r="E299" s="30"/>
      <c r="F29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0" spans="1:6" x14ac:dyDescent="0.3">
      <c r="A300" s="2"/>
      <c r="B300" s="30"/>
      <c r="C300" s="112"/>
      <c r="D300" s="111">
        <f>IF(AND(NOT(ISBLANK(Table39[[#This Row],[Employee''s Name]])),NOT(ISBLANK(Table39[[#This Row],[Cash Compensation]]))),IF(CoveredPeriod="","See Question 2",MIN(Table39[[#This Row],[Cash Compensation]],MaxSalary)),0)</f>
        <v>0</v>
      </c>
      <c r="E300" s="30"/>
      <c r="F30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1" spans="1:6" x14ac:dyDescent="0.3">
      <c r="A301" s="2"/>
      <c r="B301" s="30"/>
      <c r="C301" s="112"/>
      <c r="D301" s="111">
        <f>IF(AND(NOT(ISBLANK(Table39[[#This Row],[Employee''s Name]])),NOT(ISBLANK(Table39[[#This Row],[Cash Compensation]]))),IF(CoveredPeriod="","See Question 2",MIN(Table39[[#This Row],[Cash Compensation]],MaxSalary)),0)</f>
        <v>0</v>
      </c>
      <c r="E301" s="30"/>
      <c r="F30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2" spans="1:6" x14ac:dyDescent="0.3">
      <c r="A302" s="2"/>
      <c r="B302" s="30"/>
      <c r="C302" s="112"/>
      <c r="D302" s="111">
        <f>IF(AND(NOT(ISBLANK(Table39[[#This Row],[Employee''s Name]])),NOT(ISBLANK(Table39[[#This Row],[Cash Compensation]]))),IF(CoveredPeriod="","See Question 2",MIN(Table39[[#This Row],[Cash Compensation]],MaxSalary)),0)</f>
        <v>0</v>
      </c>
      <c r="E302" s="30"/>
      <c r="F30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3" spans="1:6" x14ac:dyDescent="0.3">
      <c r="A303" s="2"/>
      <c r="B303" s="30"/>
      <c r="C303" s="112"/>
      <c r="D303" s="111">
        <f>IF(AND(NOT(ISBLANK(Table39[[#This Row],[Employee''s Name]])),NOT(ISBLANK(Table39[[#This Row],[Cash Compensation]]))),IF(CoveredPeriod="","See Question 2",MIN(Table39[[#This Row],[Cash Compensation]],MaxSalary)),0)</f>
        <v>0</v>
      </c>
      <c r="E303" s="30"/>
      <c r="F30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4" spans="1:6" x14ac:dyDescent="0.3">
      <c r="A304" s="2"/>
      <c r="B304" s="30"/>
      <c r="C304" s="112"/>
      <c r="D304" s="111">
        <f>IF(AND(NOT(ISBLANK(Table39[[#This Row],[Employee''s Name]])),NOT(ISBLANK(Table39[[#This Row],[Cash Compensation]]))),IF(CoveredPeriod="","See Question 2",MIN(Table39[[#This Row],[Cash Compensation]],MaxSalary)),0)</f>
        <v>0</v>
      </c>
      <c r="E304" s="30"/>
      <c r="F30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5" spans="1:6" x14ac:dyDescent="0.3">
      <c r="A305" s="2"/>
      <c r="B305" s="30"/>
      <c r="C305" s="112"/>
      <c r="D305" s="111">
        <f>IF(AND(NOT(ISBLANK(Table39[[#This Row],[Employee''s Name]])),NOT(ISBLANK(Table39[[#This Row],[Cash Compensation]]))),IF(CoveredPeriod="","See Question 2",MIN(Table39[[#This Row],[Cash Compensation]],MaxSalary)),0)</f>
        <v>0</v>
      </c>
      <c r="E305" s="30"/>
      <c r="F30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6" spans="1:6" x14ac:dyDescent="0.3">
      <c r="A306" s="2"/>
      <c r="B306" s="30"/>
      <c r="C306" s="112"/>
      <c r="D306" s="111">
        <f>IF(AND(NOT(ISBLANK(Table39[[#This Row],[Employee''s Name]])),NOT(ISBLANK(Table39[[#This Row],[Cash Compensation]]))),IF(CoveredPeriod="","See Question 2",MIN(Table39[[#This Row],[Cash Compensation]],MaxSalary)),0)</f>
        <v>0</v>
      </c>
      <c r="E306" s="30"/>
      <c r="F30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7" spans="1:6" x14ac:dyDescent="0.3">
      <c r="A307" s="2"/>
      <c r="B307" s="30"/>
      <c r="C307" s="112"/>
      <c r="D307" s="111">
        <f>IF(AND(NOT(ISBLANK(Table39[[#This Row],[Employee''s Name]])),NOT(ISBLANK(Table39[[#This Row],[Cash Compensation]]))),IF(CoveredPeriod="","See Question 2",MIN(Table39[[#This Row],[Cash Compensation]],MaxSalary)),0)</f>
        <v>0</v>
      </c>
      <c r="E307" s="30"/>
      <c r="F30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8" spans="1:6" x14ac:dyDescent="0.3">
      <c r="A308" s="2"/>
      <c r="B308" s="30"/>
      <c r="C308" s="112"/>
      <c r="D308" s="111">
        <f>IF(AND(NOT(ISBLANK(Table39[[#This Row],[Employee''s Name]])),NOT(ISBLANK(Table39[[#This Row],[Cash Compensation]]))),IF(CoveredPeriod="","See Question 2",MIN(Table39[[#This Row],[Cash Compensation]],MaxSalary)),0)</f>
        <v>0</v>
      </c>
      <c r="E308" s="30"/>
      <c r="F30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09" spans="1:6" x14ac:dyDescent="0.3">
      <c r="A309" s="2"/>
      <c r="B309" s="30"/>
      <c r="C309" s="112"/>
      <c r="D309" s="111">
        <f>IF(AND(NOT(ISBLANK(Table39[[#This Row],[Employee''s Name]])),NOT(ISBLANK(Table39[[#This Row],[Cash Compensation]]))),IF(CoveredPeriod="","See Question 2",MIN(Table39[[#This Row],[Cash Compensation]],MaxSalary)),0)</f>
        <v>0</v>
      </c>
      <c r="E309" s="30"/>
      <c r="F30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0" spans="1:6" x14ac:dyDescent="0.3">
      <c r="A310" s="2"/>
      <c r="B310" s="30"/>
      <c r="C310" s="112"/>
      <c r="D310" s="111">
        <f>IF(AND(NOT(ISBLANK(Table39[[#This Row],[Employee''s Name]])),NOT(ISBLANK(Table39[[#This Row],[Cash Compensation]]))),IF(CoveredPeriod="","See Question 2",MIN(Table39[[#This Row],[Cash Compensation]],MaxSalary)),0)</f>
        <v>0</v>
      </c>
      <c r="E310" s="30"/>
      <c r="F31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1" spans="1:6" x14ac:dyDescent="0.3">
      <c r="A311" s="2"/>
      <c r="B311" s="30"/>
      <c r="C311" s="112"/>
      <c r="D311" s="111">
        <f>IF(AND(NOT(ISBLANK(Table39[[#This Row],[Employee''s Name]])),NOT(ISBLANK(Table39[[#This Row],[Cash Compensation]]))),IF(CoveredPeriod="","See Question 2",MIN(Table39[[#This Row],[Cash Compensation]],MaxSalary)),0)</f>
        <v>0</v>
      </c>
      <c r="E311" s="30"/>
      <c r="F31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2" spans="1:6" x14ac:dyDescent="0.3">
      <c r="A312" s="2"/>
      <c r="B312" s="30"/>
      <c r="C312" s="112"/>
      <c r="D312" s="111">
        <f>IF(AND(NOT(ISBLANK(Table39[[#This Row],[Employee''s Name]])),NOT(ISBLANK(Table39[[#This Row],[Cash Compensation]]))),IF(CoveredPeriod="","See Question 2",MIN(Table39[[#This Row],[Cash Compensation]],MaxSalary)),0)</f>
        <v>0</v>
      </c>
      <c r="E312" s="30"/>
      <c r="F31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3" spans="1:6" x14ac:dyDescent="0.3">
      <c r="A313" s="2"/>
      <c r="B313" s="30"/>
      <c r="C313" s="112"/>
      <c r="D313" s="111">
        <f>IF(AND(NOT(ISBLANK(Table39[[#This Row],[Employee''s Name]])),NOT(ISBLANK(Table39[[#This Row],[Cash Compensation]]))),IF(CoveredPeriod="","See Question 2",MIN(Table39[[#This Row],[Cash Compensation]],MaxSalary)),0)</f>
        <v>0</v>
      </c>
      <c r="E313" s="30"/>
      <c r="F31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4" spans="1:6" x14ac:dyDescent="0.3">
      <c r="A314" s="2"/>
      <c r="B314" s="30"/>
      <c r="C314" s="112"/>
      <c r="D314" s="111">
        <f>IF(AND(NOT(ISBLANK(Table39[[#This Row],[Employee''s Name]])),NOT(ISBLANK(Table39[[#This Row],[Cash Compensation]]))),IF(CoveredPeriod="","See Question 2",MIN(Table39[[#This Row],[Cash Compensation]],MaxSalary)),0)</f>
        <v>0</v>
      </c>
      <c r="E314" s="30"/>
      <c r="F31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5" spans="1:6" x14ac:dyDescent="0.3">
      <c r="A315" s="2"/>
      <c r="B315" s="30"/>
      <c r="C315" s="112"/>
      <c r="D315" s="111">
        <f>IF(AND(NOT(ISBLANK(Table39[[#This Row],[Employee''s Name]])),NOT(ISBLANK(Table39[[#This Row],[Cash Compensation]]))),IF(CoveredPeriod="","See Question 2",MIN(Table39[[#This Row],[Cash Compensation]],MaxSalary)),0)</f>
        <v>0</v>
      </c>
      <c r="E315" s="30"/>
      <c r="F31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6" spans="1:6" x14ac:dyDescent="0.3">
      <c r="A316" s="2"/>
      <c r="B316" s="30"/>
      <c r="C316" s="112"/>
      <c r="D316" s="111">
        <f>IF(AND(NOT(ISBLANK(Table39[[#This Row],[Employee''s Name]])),NOT(ISBLANK(Table39[[#This Row],[Cash Compensation]]))),IF(CoveredPeriod="","See Question 2",MIN(Table39[[#This Row],[Cash Compensation]],MaxSalary)),0)</f>
        <v>0</v>
      </c>
      <c r="E316" s="30"/>
      <c r="F31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7" spans="1:6" x14ac:dyDescent="0.3">
      <c r="A317" s="2"/>
      <c r="B317" s="30"/>
      <c r="C317" s="112"/>
      <c r="D317" s="111">
        <f>IF(AND(NOT(ISBLANK(Table39[[#This Row],[Employee''s Name]])),NOT(ISBLANK(Table39[[#This Row],[Cash Compensation]]))),IF(CoveredPeriod="","See Question 2",MIN(Table39[[#This Row],[Cash Compensation]],MaxSalary)),0)</f>
        <v>0</v>
      </c>
      <c r="E317" s="30"/>
      <c r="F31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8" spans="1:6" x14ac:dyDescent="0.3">
      <c r="A318" s="2"/>
      <c r="B318" s="30"/>
      <c r="C318" s="112"/>
      <c r="D318" s="111">
        <f>IF(AND(NOT(ISBLANK(Table39[[#This Row],[Employee''s Name]])),NOT(ISBLANK(Table39[[#This Row],[Cash Compensation]]))),IF(CoveredPeriod="","See Question 2",MIN(Table39[[#This Row],[Cash Compensation]],MaxSalary)),0)</f>
        <v>0</v>
      </c>
      <c r="E318" s="30"/>
      <c r="F31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19" spans="1:6" x14ac:dyDescent="0.3">
      <c r="A319" s="2"/>
      <c r="B319" s="30"/>
      <c r="C319" s="112"/>
      <c r="D319" s="111">
        <f>IF(AND(NOT(ISBLANK(Table39[[#This Row],[Employee''s Name]])),NOT(ISBLANK(Table39[[#This Row],[Cash Compensation]]))),IF(CoveredPeriod="","See Question 2",MIN(Table39[[#This Row],[Cash Compensation]],MaxSalary)),0)</f>
        <v>0</v>
      </c>
      <c r="E319" s="30"/>
      <c r="F31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0" spans="1:6" x14ac:dyDescent="0.3">
      <c r="A320" s="2"/>
      <c r="B320" s="30"/>
      <c r="C320" s="112"/>
      <c r="D320" s="111">
        <f>IF(AND(NOT(ISBLANK(Table39[[#This Row],[Employee''s Name]])),NOT(ISBLANK(Table39[[#This Row],[Cash Compensation]]))),IF(CoveredPeriod="","See Question 2",MIN(Table39[[#This Row],[Cash Compensation]],MaxSalary)),0)</f>
        <v>0</v>
      </c>
      <c r="E320" s="30"/>
      <c r="F32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1" spans="1:6" x14ac:dyDescent="0.3">
      <c r="A321" s="2"/>
      <c r="B321" s="30"/>
      <c r="C321" s="112"/>
      <c r="D321" s="111">
        <f>IF(AND(NOT(ISBLANK(Table39[[#This Row],[Employee''s Name]])),NOT(ISBLANK(Table39[[#This Row],[Cash Compensation]]))),IF(CoveredPeriod="","See Question 2",MIN(Table39[[#This Row],[Cash Compensation]],MaxSalary)),0)</f>
        <v>0</v>
      </c>
      <c r="E321" s="30"/>
      <c r="F32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2" spans="1:6" x14ac:dyDescent="0.3">
      <c r="A322" s="2"/>
      <c r="B322" s="30"/>
      <c r="C322" s="112"/>
      <c r="D322" s="111">
        <f>IF(AND(NOT(ISBLANK(Table39[[#This Row],[Employee''s Name]])),NOT(ISBLANK(Table39[[#This Row],[Cash Compensation]]))),IF(CoveredPeriod="","See Question 2",MIN(Table39[[#This Row],[Cash Compensation]],MaxSalary)),0)</f>
        <v>0</v>
      </c>
      <c r="E322" s="30"/>
      <c r="F32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3" spans="1:6" x14ac:dyDescent="0.3">
      <c r="A323" s="2"/>
      <c r="B323" s="30"/>
      <c r="C323" s="112"/>
      <c r="D323" s="111">
        <f>IF(AND(NOT(ISBLANK(Table39[[#This Row],[Employee''s Name]])),NOT(ISBLANK(Table39[[#This Row],[Cash Compensation]]))),IF(CoveredPeriod="","See Question 2",MIN(Table39[[#This Row],[Cash Compensation]],MaxSalary)),0)</f>
        <v>0</v>
      </c>
      <c r="E323" s="30"/>
      <c r="F32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4" spans="1:6" x14ac:dyDescent="0.3">
      <c r="A324" s="2"/>
      <c r="B324" s="30"/>
      <c r="C324" s="112"/>
      <c r="D324" s="111">
        <f>IF(AND(NOT(ISBLANK(Table39[[#This Row],[Employee''s Name]])),NOT(ISBLANK(Table39[[#This Row],[Cash Compensation]]))),IF(CoveredPeriod="","See Question 2",MIN(Table39[[#This Row],[Cash Compensation]],MaxSalary)),0)</f>
        <v>0</v>
      </c>
      <c r="E324" s="30"/>
      <c r="F32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5" spans="1:6" x14ac:dyDescent="0.3">
      <c r="A325" s="2"/>
      <c r="B325" s="30"/>
      <c r="C325" s="112"/>
      <c r="D325" s="111">
        <f>IF(AND(NOT(ISBLANK(Table39[[#This Row],[Employee''s Name]])),NOT(ISBLANK(Table39[[#This Row],[Cash Compensation]]))),IF(CoveredPeriod="","See Question 2",MIN(Table39[[#This Row],[Cash Compensation]],MaxSalary)),0)</f>
        <v>0</v>
      </c>
      <c r="E325" s="30"/>
      <c r="F32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6" spans="1:6" x14ac:dyDescent="0.3">
      <c r="A326" s="2"/>
      <c r="B326" s="30"/>
      <c r="C326" s="112"/>
      <c r="D326" s="111">
        <f>IF(AND(NOT(ISBLANK(Table39[[#This Row],[Employee''s Name]])),NOT(ISBLANK(Table39[[#This Row],[Cash Compensation]]))),IF(CoveredPeriod="","See Question 2",MIN(Table39[[#This Row],[Cash Compensation]],MaxSalary)),0)</f>
        <v>0</v>
      </c>
      <c r="E326" s="30"/>
      <c r="F32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7" spans="1:6" x14ac:dyDescent="0.3">
      <c r="A327" s="2"/>
      <c r="B327" s="30"/>
      <c r="C327" s="112"/>
      <c r="D327" s="111">
        <f>IF(AND(NOT(ISBLANK(Table39[[#This Row],[Employee''s Name]])),NOT(ISBLANK(Table39[[#This Row],[Cash Compensation]]))),IF(CoveredPeriod="","See Question 2",MIN(Table39[[#This Row],[Cash Compensation]],MaxSalary)),0)</f>
        <v>0</v>
      </c>
      <c r="E327" s="30"/>
      <c r="F32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8" spans="1:6" x14ac:dyDescent="0.3">
      <c r="A328" s="2"/>
      <c r="B328" s="30"/>
      <c r="C328" s="112"/>
      <c r="D328" s="111">
        <f>IF(AND(NOT(ISBLANK(Table39[[#This Row],[Employee''s Name]])),NOT(ISBLANK(Table39[[#This Row],[Cash Compensation]]))),IF(CoveredPeriod="","See Question 2",MIN(Table39[[#This Row],[Cash Compensation]],MaxSalary)),0)</f>
        <v>0</v>
      </c>
      <c r="E328" s="30"/>
      <c r="F32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29" spans="1:6" x14ac:dyDescent="0.3">
      <c r="A329" s="2"/>
      <c r="B329" s="30"/>
      <c r="C329" s="112"/>
      <c r="D329" s="111">
        <f>IF(AND(NOT(ISBLANK(Table39[[#This Row],[Employee''s Name]])),NOT(ISBLANK(Table39[[#This Row],[Cash Compensation]]))),IF(CoveredPeriod="","See Question 2",MIN(Table39[[#This Row],[Cash Compensation]],MaxSalary)),0)</f>
        <v>0</v>
      </c>
      <c r="E329" s="30"/>
      <c r="F32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0" spans="1:6" x14ac:dyDescent="0.3">
      <c r="A330" s="2"/>
      <c r="B330" s="30"/>
      <c r="C330" s="112"/>
      <c r="D330" s="111">
        <f>IF(AND(NOT(ISBLANK(Table39[[#This Row],[Employee''s Name]])),NOT(ISBLANK(Table39[[#This Row],[Cash Compensation]]))),IF(CoveredPeriod="","See Question 2",MIN(Table39[[#This Row],[Cash Compensation]],MaxSalary)),0)</f>
        <v>0</v>
      </c>
      <c r="E330" s="30"/>
      <c r="F33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1" spans="1:6" x14ac:dyDescent="0.3">
      <c r="A331" s="2"/>
      <c r="B331" s="30"/>
      <c r="C331" s="112"/>
      <c r="D331" s="111">
        <f>IF(AND(NOT(ISBLANK(Table39[[#This Row],[Employee''s Name]])),NOT(ISBLANK(Table39[[#This Row],[Cash Compensation]]))),IF(CoveredPeriod="","See Question 2",MIN(Table39[[#This Row],[Cash Compensation]],MaxSalary)),0)</f>
        <v>0</v>
      </c>
      <c r="E331" s="30"/>
      <c r="F33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2" spans="1:6" x14ac:dyDescent="0.3">
      <c r="A332" s="2"/>
      <c r="B332" s="30"/>
      <c r="C332" s="112"/>
      <c r="D332" s="111">
        <f>IF(AND(NOT(ISBLANK(Table39[[#This Row],[Employee''s Name]])),NOT(ISBLANK(Table39[[#This Row],[Cash Compensation]]))),IF(CoveredPeriod="","See Question 2",MIN(Table39[[#This Row],[Cash Compensation]],MaxSalary)),0)</f>
        <v>0</v>
      </c>
      <c r="E332" s="30"/>
      <c r="F33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3" spans="1:6" x14ac:dyDescent="0.3">
      <c r="A333" s="2"/>
      <c r="B333" s="30"/>
      <c r="C333" s="112"/>
      <c r="D333" s="111">
        <f>IF(AND(NOT(ISBLANK(Table39[[#This Row],[Employee''s Name]])),NOT(ISBLANK(Table39[[#This Row],[Cash Compensation]]))),IF(CoveredPeriod="","See Question 2",MIN(Table39[[#This Row],[Cash Compensation]],MaxSalary)),0)</f>
        <v>0</v>
      </c>
      <c r="E333" s="30"/>
      <c r="F33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4" spans="1:6" x14ac:dyDescent="0.3">
      <c r="A334" s="2"/>
      <c r="B334" s="30"/>
      <c r="C334" s="112"/>
      <c r="D334" s="111">
        <f>IF(AND(NOT(ISBLANK(Table39[[#This Row],[Employee''s Name]])),NOT(ISBLANK(Table39[[#This Row],[Cash Compensation]]))),IF(CoveredPeriod="","See Question 2",MIN(Table39[[#This Row],[Cash Compensation]],MaxSalary)),0)</f>
        <v>0</v>
      </c>
      <c r="E334" s="30"/>
      <c r="F33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5" spans="1:6" x14ac:dyDescent="0.3">
      <c r="A335" s="2"/>
      <c r="B335" s="30"/>
      <c r="C335" s="112"/>
      <c r="D335" s="111">
        <f>IF(AND(NOT(ISBLANK(Table39[[#This Row],[Employee''s Name]])),NOT(ISBLANK(Table39[[#This Row],[Cash Compensation]]))),IF(CoveredPeriod="","See Question 2",MIN(Table39[[#This Row],[Cash Compensation]],MaxSalary)),0)</f>
        <v>0</v>
      </c>
      <c r="E335" s="30"/>
      <c r="F33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6" spans="1:6" x14ac:dyDescent="0.3">
      <c r="A336" s="2"/>
      <c r="B336" s="30"/>
      <c r="C336" s="112"/>
      <c r="D336" s="111">
        <f>IF(AND(NOT(ISBLANK(Table39[[#This Row],[Employee''s Name]])),NOT(ISBLANK(Table39[[#This Row],[Cash Compensation]]))),IF(CoveredPeriod="","See Question 2",MIN(Table39[[#This Row],[Cash Compensation]],MaxSalary)),0)</f>
        <v>0</v>
      </c>
      <c r="E336" s="30"/>
      <c r="F33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7" spans="1:6" x14ac:dyDescent="0.3">
      <c r="A337" s="2"/>
      <c r="B337" s="30"/>
      <c r="C337" s="112"/>
      <c r="D337" s="111">
        <f>IF(AND(NOT(ISBLANK(Table39[[#This Row],[Employee''s Name]])),NOT(ISBLANK(Table39[[#This Row],[Cash Compensation]]))),IF(CoveredPeriod="","See Question 2",MIN(Table39[[#This Row],[Cash Compensation]],MaxSalary)),0)</f>
        <v>0</v>
      </c>
      <c r="E337" s="30"/>
      <c r="F33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8" spans="1:6" x14ac:dyDescent="0.3">
      <c r="A338" s="2"/>
      <c r="B338" s="30"/>
      <c r="C338" s="112"/>
      <c r="D338" s="111">
        <f>IF(AND(NOT(ISBLANK(Table39[[#This Row],[Employee''s Name]])),NOT(ISBLANK(Table39[[#This Row],[Cash Compensation]]))),IF(CoveredPeriod="","See Question 2",MIN(Table39[[#This Row],[Cash Compensation]],MaxSalary)),0)</f>
        <v>0</v>
      </c>
      <c r="E338" s="30"/>
      <c r="F33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39" spans="1:6" x14ac:dyDescent="0.3">
      <c r="A339" s="2"/>
      <c r="B339" s="30"/>
      <c r="C339" s="112"/>
      <c r="D339" s="111">
        <f>IF(AND(NOT(ISBLANK(Table39[[#This Row],[Employee''s Name]])),NOT(ISBLANK(Table39[[#This Row],[Cash Compensation]]))),IF(CoveredPeriod="","See Question 2",MIN(Table39[[#This Row],[Cash Compensation]],MaxSalary)),0)</f>
        <v>0</v>
      </c>
      <c r="E339" s="30"/>
      <c r="F33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0" spans="1:6" x14ac:dyDescent="0.3">
      <c r="A340" s="2"/>
      <c r="B340" s="30"/>
      <c r="C340" s="112"/>
      <c r="D340" s="111">
        <f>IF(AND(NOT(ISBLANK(Table39[[#This Row],[Employee''s Name]])),NOT(ISBLANK(Table39[[#This Row],[Cash Compensation]]))),IF(CoveredPeriod="","See Question 2",MIN(Table39[[#This Row],[Cash Compensation]],MaxSalary)),0)</f>
        <v>0</v>
      </c>
      <c r="E340" s="30"/>
      <c r="F34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1" spans="1:6" x14ac:dyDescent="0.3">
      <c r="A341" s="2"/>
      <c r="B341" s="30"/>
      <c r="C341" s="112"/>
      <c r="D341" s="111">
        <f>IF(AND(NOT(ISBLANK(Table39[[#This Row],[Employee''s Name]])),NOT(ISBLANK(Table39[[#This Row],[Cash Compensation]]))),IF(CoveredPeriod="","See Question 2",MIN(Table39[[#This Row],[Cash Compensation]],MaxSalary)),0)</f>
        <v>0</v>
      </c>
      <c r="E341" s="30"/>
      <c r="F34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2" spans="1:6" x14ac:dyDescent="0.3">
      <c r="A342" s="2"/>
      <c r="B342" s="30"/>
      <c r="C342" s="112"/>
      <c r="D342" s="111">
        <f>IF(AND(NOT(ISBLANK(Table39[[#This Row],[Employee''s Name]])),NOT(ISBLANK(Table39[[#This Row],[Cash Compensation]]))),IF(CoveredPeriod="","See Question 2",MIN(Table39[[#This Row],[Cash Compensation]],MaxSalary)),0)</f>
        <v>0</v>
      </c>
      <c r="E342" s="30"/>
      <c r="F34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3" spans="1:6" x14ac:dyDescent="0.3">
      <c r="A343" s="2"/>
      <c r="B343" s="30"/>
      <c r="C343" s="112"/>
      <c r="D343" s="111">
        <f>IF(AND(NOT(ISBLANK(Table39[[#This Row],[Employee''s Name]])),NOT(ISBLANK(Table39[[#This Row],[Cash Compensation]]))),IF(CoveredPeriod="","See Question 2",MIN(Table39[[#This Row],[Cash Compensation]],MaxSalary)),0)</f>
        <v>0</v>
      </c>
      <c r="E343" s="30"/>
      <c r="F34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4" spans="1:6" x14ac:dyDescent="0.3">
      <c r="A344" s="2"/>
      <c r="B344" s="30"/>
      <c r="C344" s="112"/>
      <c r="D344" s="111">
        <f>IF(AND(NOT(ISBLANK(Table39[[#This Row],[Employee''s Name]])),NOT(ISBLANK(Table39[[#This Row],[Cash Compensation]]))),IF(CoveredPeriod="","See Question 2",MIN(Table39[[#This Row],[Cash Compensation]],MaxSalary)),0)</f>
        <v>0</v>
      </c>
      <c r="E344" s="30"/>
      <c r="F34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5" spans="1:6" x14ac:dyDescent="0.3">
      <c r="A345" s="2"/>
      <c r="B345" s="30"/>
      <c r="C345" s="112"/>
      <c r="D345" s="111">
        <f>IF(AND(NOT(ISBLANK(Table39[[#This Row],[Employee''s Name]])),NOT(ISBLANK(Table39[[#This Row],[Cash Compensation]]))),IF(CoveredPeriod="","See Question 2",MIN(Table39[[#This Row],[Cash Compensation]],MaxSalary)),0)</f>
        <v>0</v>
      </c>
      <c r="E345" s="30"/>
      <c r="F34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6" spans="1:6" x14ac:dyDescent="0.3">
      <c r="A346" s="2"/>
      <c r="B346" s="30"/>
      <c r="C346" s="112"/>
      <c r="D346" s="111">
        <f>IF(AND(NOT(ISBLANK(Table39[[#This Row],[Employee''s Name]])),NOT(ISBLANK(Table39[[#This Row],[Cash Compensation]]))),IF(CoveredPeriod="","See Question 2",MIN(Table39[[#This Row],[Cash Compensation]],MaxSalary)),0)</f>
        <v>0</v>
      </c>
      <c r="E346" s="30"/>
      <c r="F34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7" spans="1:6" x14ac:dyDescent="0.3">
      <c r="A347" s="2"/>
      <c r="B347" s="30"/>
      <c r="C347" s="112"/>
      <c r="D347" s="111">
        <f>IF(AND(NOT(ISBLANK(Table39[[#This Row],[Employee''s Name]])),NOT(ISBLANK(Table39[[#This Row],[Cash Compensation]]))),IF(CoveredPeriod="","See Question 2",MIN(Table39[[#This Row],[Cash Compensation]],MaxSalary)),0)</f>
        <v>0</v>
      </c>
      <c r="E347" s="30"/>
      <c r="F34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8" spans="1:6" x14ac:dyDescent="0.3">
      <c r="A348" s="2"/>
      <c r="B348" s="30"/>
      <c r="C348" s="112"/>
      <c r="D348" s="111">
        <f>IF(AND(NOT(ISBLANK(Table39[[#This Row],[Employee''s Name]])),NOT(ISBLANK(Table39[[#This Row],[Cash Compensation]]))),IF(CoveredPeriod="","See Question 2",MIN(Table39[[#This Row],[Cash Compensation]],MaxSalary)),0)</f>
        <v>0</v>
      </c>
      <c r="E348" s="30"/>
      <c r="F34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49" spans="1:6" x14ac:dyDescent="0.3">
      <c r="A349" s="2"/>
      <c r="B349" s="30"/>
      <c r="C349" s="112"/>
      <c r="D349" s="111">
        <f>IF(AND(NOT(ISBLANK(Table39[[#This Row],[Employee''s Name]])),NOT(ISBLANK(Table39[[#This Row],[Cash Compensation]]))),IF(CoveredPeriod="","See Question 2",MIN(Table39[[#This Row],[Cash Compensation]],MaxSalary)),0)</f>
        <v>0</v>
      </c>
      <c r="E349" s="30"/>
      <c r="F34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0" spans="1:6" x14ac:dyDescent="0.3">
      <c r="A350" s="2"/>
      <c r="B350" s="30"/>
      <c r="C350" s="112"/>
      <c r="D350" s="111">
        <f>IF(AND(NOT(ISBLANK(Table39[[#This Row],[Employee''s Name]])),NOT(ISBLANK(Table39[[#This Row],[Cash Compensation]]))),IF(CoveredPeriod="","See Question 2",MIN(Table39[[#This Row],[Cash Compensation]],MaxSalary)),0)</f>
        <v>0</v>
      </c>
      <c r="E350" s="30"/>
      <c r="F35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1" spans="1:6" x14ac:dyDescent="0.3">
      <c r="A351" s="2"/>
      <c r="B351" s="30"/>
      <c r="C351" s="112"/>
      <c r="D351" s="111">
        <f>IF(AND(NOT(ISBLANK(Table39[[#This Row],[Employee''s Name]])),NOT(ISBLANK(Table39[[#This Row],[Cash Compensation]]))),IF(CoveredPeriod="","See Question 2",MIN(Table39[[#This Row],[Cash Compensation]],MaxSalary)),0)</f>
        <v>0</v>
      </c>
      <c r="E351" s="30"/>
      <c r="F35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2" spans="1:6" x14ac:dyDescent="0.3">
      <c r="A352" s="2"/>
      <c r="B352" s="30"/>
      <c r="C352" s="112"/>
      <c r="D352" s="111">
        <f>IF(AND(NOT(ISBLANK(Table39[[#This Row],[Employee''s Name]])),NOT(ISBLANK(Table39[[#This Row],[Cash Compensation]]))),IF(CoveredPeriod="","See Question 2",MIN(Table39[[#This Row],[Cash Compensation]],MaxSalary)),0)</f>
        <v>0</v>
      </c>
      <c r="E352" s="30"/>
      <c r="F35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3" spans="1:6" x14ac:dyDescent="0.3">
      <c r="A353" s="2"/>
      <c r="B353" s="30"/>
      <c r="C353" s="112"/>
      <c r="D353" s="111">
        <f>IF(AND(NOT(ISBLANK(Table39[[#This Row],[Employee''s Name]])),NOT(ISBLANK(Table39[[#This Row],[Cash Compensation]]))),IF(CoveredPeriod="","See Question 2",MIN(Table39[[#This Row],[Cash Compensation]],MaxSalary)),0)</f>
        <v>0</v>
      </c>
      <c r="E353" s="30"/>
      <c r="F35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4" spans="1:6" x14ac:dyDescent="0.3">
      <c r="A354" s="2"/>
      <c r="B354" s="30"/>
      <c r="C354" s="112"/>
      <c r="D354" s="111">
        <f>IF(AND(NOT(ISBLANK(Table39[[#This Row],[Employee''s Name]])),NOT(ISBLANK(Table39[[#This Row],[Cash Compensation]]))),IF(CoveredPeriod="","See Question 2",MIN(Table39[[#This Row],[Cash Compensation]],MaxSalary)),0)</f>
        <v>0</v>
      </c>
      <c r="E354" s="30"/>
      <c r="F35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5" spans="1:6" x14ac:dyDescent="0.3">
      <c r="A355" s="2"/>
      <c r="B355" s="30"/>
      <c r="C355" s="112"/>
      <c r="D355" s="111">
        <f>IF(AND(NOT(ISBLANK(Table39[[#This Row],[Employee''s Name]])),NOT(ISBLANK(Table39[[#This Row],[Cash Compensation]]))),IF(CoveredPeriod="","See Question 2",MIN(Table39[[#This Row],[Cash Compensation]],MaxSalary)),0)</f>
        <v>0</v>
      </c>
      <c r="E355" s="30"/>
      <c r="F35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6" spans="1:6" x14ac:dyDescent="0.3">
      <c r="A356" s="2"/>
      <c r="B356" s="30"/>
      <c r="C356" s="112"/>
      <c r="D356" s="111">
        <f>IF(AND(NOT(ISBLANK(Table39[[#This Row],[Employee''s Name]])),NOT(ISBLANK(Table39[[#This Row],[Cash Compensation]]))),IF(CoveredPeriod="","See Question 2",MIN(Table39[[#This Row],[Cash Compensation]],MaxSalary)),0)</f>
        <v>0</v>
      </c>
      <c r="E356" s="30"/>
      <c r="F35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7" spans="1:6" x14ac:dyDescent="0.3">
      <c r="A357" s="2"/>
      <c r="B357" s="30"/>
      <c r="C357" s="112"/>
      <c r="D357" s="111">
        <f>IF(AND(NOT(ISBLANK(Table39[[#This Row],[Employee''s Name]])),NOT(ISBLANK(Table39[[#This Row],[Cash Compensation]]))),IF(CoveredPeriod="","See Question 2",MIN(Table39[[#This Row],[Cash Compensation]],MaxSalary)),0)</f>
        <v>0</v>
      </c>
      <c r="E357" s="30"/>
      <c r="F35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8" spans="1:6" x14ac:dyDescent="0.3">
      <c r="A358" s="2"/>
      <c r="B358" s="30"/>
      <c r="C358" s="112"/>
      <c r="D358" s="111">
        <f>IF(AND(NOT(ISBLANK(Table39[[#This Row],[Employee''s Name]])),NOT(ISBLANK(Table39[[#This Row],[Cash Compensation]]))),IF(CoveredPeriod="","See Question 2",MIN(Table39[[#This Row],[Cash Compensation]],MaxSalary)),0)</f>
        <v>0</v>
      </c>
      <c r="E358" s="30"/>
      <c r="F35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59" spans="1:6" x14ac:dyDescent="0.3">
      <c r="A359" s="2"/>
      <c r="B359" s="30"/>
      <c r="C359" s="112"/>
      <c r="D359" s="111">
        <f>IF(AND(NOT(ISBLANK(Table39[[#This Row],[Employee''s Name]])),NOT(ISBLANK(Table39[[#This Row],[Cash Compensation]]))),IF(CoveredPeriod="","See Question 2",MIN(Table39[[#This Row],[Cash Compensation]],MaxSalary)),0)</f>
        <v>0</v>
      </c>
      <c r="E359" s="30"/>
      <c r="F35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0" spans="1:6" x14ac:dyDescent="0.3">
      <c r="A360" s="2"/>
      <c r="B360" s="30"/>
      <c r="C360" s="112"/>
      <c r="D360" s="111">
        <f>IF(AND(NOT(ISBLANK(Table39[[#This Row],[Employee''s Name]])),NOT(ISBLANK(Table39[[#This Row],[Cash Compensation]]))),IF(CoveredPeriod="","See Question 2",MIN(Table39[[#This Row],[Cash Compensation]],MaxSalary)),0)</f>
        <v>0</v>
      </c>
      <c r="E360" s="30"/>
      <c r="F36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1" spans="1:6" x14ac:dyDescent="0.3">
      <c r="A361" s="2"/>
      <c r="B361" s="30"/>
      <c r="C361" s="112"/>
      <c r="D361" s="111">
        <f>IF(AND(NOT(ISBLANK(Table39[[#This Row],[Employee''s Name]])),NOT(ISBLANK(Table39[[#This Row],[Cash Compensation]]))),IF(CoveredPeriod="","See Question 2",MIN(Table39[[#This Row],[Cash Compensation]],MaxSalary)),0)</f>
        <v>0</v>
      </c>
      <c r="E361" s="30"/>
      <c r="F36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2" spans="1:6" x14ac:dyDescent="0.3">
      <c r="A362" s="2"/>
      <c r="B362" s="30"/>
      <c r="C362" s="112"/>
      <c r="D362" s="111">
        <f>IF(AND(NOT(ISBLANK(Table39[[#This Row],[Employee''s Name]])),NOT(ISBLANK(Table39[[#This Row],[Cash Compensation]]))),IF(CoveredPeriod="","See Question 2",MIN(Table39[[#This Row],[Cash Compensation]],MaxSalary)),0)</f>
        <v>0</v>
      </c>
      <c r="E362" s="30"/>
      <c r="F36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3" spans="1:6" x14ac:dyDescent="0.3">
      <c r="A363" s="2"/>
      <c r="B363" s="30"/>
      <c r="C363" s="112"/>
      <c r="D363" s="111">
        <f>IF(AND(NOT(ISBLANK(Table39[[#This Row],[Employee''s Name]])),NOT(ISBLANK(Table39[[#This Row],[Cash Compensation]]))),IF(CoveredPeriod="","See Question 2",MIN(Table39[[#This Row],[Cash Compensation]],MaxSalary)),0)</f>
        <v>0</v>
      </c>
      <c r="E363" s="30"/>
      <c r="F36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4" spans="1:6" x14ac:dyDescent="0.3">
      <c r="A364" s="2"/>
      <c r="B364" s="30"/>
      <c r="C364" s="112"/>
      <c r="D364" s="111">
        <f>IF(AND(NOT(ISBLANK(Table39[[#This Row],[Employee''s Name]])),NOT(ISBLANK(Table39[[#This Row],[Cash Compensation]]))),IF(CoveredPeriod="","See Question 2",MIN(Table39[[#This Row],[Cash Compensation]],MaxSalary)),0)</f>
        <v>0</v>
      </c>
      <c r="E364" s="30"/>
      <c r="F36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5" spans="1:6" x14ac:dyDescent="0.3">
      <c r="A365" s="2"/>
      <c r="B365" s="30"/>
      <c r="C365" s="112"/>
      <c r="D365" s="111">
        <f>IF(AND(NOT(ISBLANK(Table39[[#This Row],[Employee''s Name]])),NOT(ISBLANK(Table39[[#This Row],[Cash Compensation]]))),IF(CoveredPeriod="","See Question 2",MIN(Table39[[#This Row],[Cash Compensation]],MaxSalary)),0)</f>
        <v>0</v>
      </c>
      <c r="E365" s="30"/>
      <c r="F36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6" spans="1:6" x14ac:dyDescent="0.3">
      <c r="A366" s="2"/>
      <c r="B366" s="30"/>
      <c r="C366" s="112"/>
      <c r="D366" s="111">
        <f>IF(AND(NOT(ISBLANK(Table39[[#This Row],[Employee''s Name]])),NOT(ISBLANK(Table39[[#This Row],[Cash Compensation]]))),IF(CoveredPeriod="","See Question 2",MIN(Table39[[#This Row],[Cash Compensation]],MaxSalary)),0)</f>
        <v>0</v>
      </c>
      <c r="E366" s="30"/>
      <c r="F36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7" spans="1:6" x14ac:dyDescent="0.3">
      <c r="A367" s="2"/>
      <c r="B367" s="30"/>
      <c r="C367" s="112"/>
      <c r="D367" s="111">
        <f>IF(AND(NOT(ISBLANK(Table39[[#This Row],[Employee''s Name]])),NOT(ISBLANK(Table39[[#This Row],[Cash Compensation]]))),IF(CoveredPeriod="","See Question 2",MIN(Table39[[#This Row],[Cash Compensation]],MaxSalary)),0)</f>
        <v>0</v>
      </c>
      <c r="E367" s="30"/>
      <c r="F36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8" spans="1:6" x14ac:dyDescent="0.3">
      <c r="A368" s="2"/>
      <c r="B368" s="30"/>
      <c r="C368" s="112"/>
      <c r="D368" s="111">
        <f>IF(AND(NOT(ISBLANK(Table39[[#This Row],[Employee''s Name]])),NOT(ISBLANK(Table39[[#This Row],[Cash Compensation]]))),IF(CoveredPeriod="","See Question 2",MIN(Table39[[#This Row],[Cash Compensation]],MaxSalary)),0)</f>
        <v>0</v>
      </c>
      <c r="E368" s="30"/>
      <c r="F36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69" spans="1:6" x14ac:dyDescent="0.3">
      <c r="A369" s="2"/>
      <c r="B369" s="30"/>
      <c r="C369" s="112"/>
      <c r="D369" s="111">
        <f>IF(AND(NOT(ISBLANK(Table39[[#This Row],[Employee''s Name]])),NOT(ISBLANK(Table39[[#This Row],[Cash Compensation]]))),IF(CoveredPeriod="","See Question 2",MIN(Table39[[#This Row],[Cash Compensation]],MaxSalary)),0)</f>
        <v>0</v>
      </c>
      <c r="E369" s="30"/>
      <c r="F36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0" spans="1:6" x14ac:dyDescent="0.3">
      <c r="A370" s="2"/>
      <c r="B370" s="30"/>
      <c r="C370" s="112"/>
      <c r="D370" s="111">
        <f>IF(AND(NOT(ISBLANK(Table39[[#This Row],[Employee''s Name]])),NOT(ISBLANK(Table39[[#This Row],[Cash Compensation]]))),IF(CoveredPeriod="","See Question 2",MIN(Table39[[#This Row],[Cash Compensation]],MaxSalary)),0)</f>
        <v>0</v>
      </c>
      <c r="E370" s="30"/>
      <c r="F37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1" spans="1:6" x14ac:dyDescent="0.3">
      <c r="A371" s="2"/>
      <c r="B371" s="30"/>
      <c r="C371" s="112"/>
      <c r="D371" s="111">
        <f>IF(AND(NOT(ISBLANK(Table39[[#This Row],[Employee''s Name]])),NOT(ISBLANK(Table39[[#This Row],[Cash Compensation]]))),IF(CoveredPeriod="","See Question 2",MIN(Table39[[#This Row],[Cash Compensation]],MaxSalary)),0)</f>
        <v>0</v>
      </c>
      <c r="E371" s="30"/>
      <c r="F37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2" spans="1:6" x14ac:dyDescent="0.3">
      <c r="A372" s="2"/>
      <c r="B372" s="30"/>
      <c r="C372" s="112"/>
      <c r="D372" s="111">
        <f>IF(AND(NOT(ISBLANK(Table39[[#This Row],[Employee''s Name]])),NOT(ISBLANK(Table39[[#This Row],[Cash Compensation]]))),IF(CoveredPeriod="","See Question 2",MIN(Table39[[#This Row],[Cash Compensation]],MaxSalary)),0)</f>
        <v>0</v>
      </c>
      <c r="E372" s="30"/>
      <c r="F37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3" spans="1:6" x14ac:dyDescent="0.3">
      <c r="A373" s="2"/>
      <c r="B373" s="30"/>
      <c r="C373" s="112"/>
      <c r="D373" s="111">
        <f>IF(AND(NOT(ISBLANK(Table39[[#This Row],[Employee''s Name]])),NOT(ISBLANK(Table39[[#This Row],[Cash Compensation]]))),IF(CoveredPeriod="","See Question 2",MIN(Table39[[#This Row],[Cash Compensation]],MaxSalary)),0)</f>
        <v>0</v>
      </c>
      <c r="E373" s="30"/>
      <c r="F37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4" spans="1:6" x14ac:dyDescent="0.3">
      <c r="A374" s="2"/>
      <c r="B374" s="30"/>
      <c r="C374" s="112"/>
      <c r="D374" s="111">
        <f>IF(AND(NOT(ISBLANK(Table39[[#This Row],[Employee''s Name]])),NOT(ISBLANK(Table39[[#This Row],[Cash Compensation]]))),IF(CoveredPeriod="","See Question 2",MIN(Table39[[#This Row],[Cash Compensation]],MaxSalary)),0)</f>
        <v>0</v>
      </c>
      <c r="E374" s="30"/>
      <c r="F37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5" spans="1:6" x14ac:dyDescent="0.3">
      <c r="A375" s="2"/>
      <c r="B375" s="30"/>
      <c r="C375" s="112"/>
      <c r="D375" s="111">
        <f>IF(AND(NOT(ISBLANK(Table39[[#This Row],[Employee''s Name]])),NOT(ISBLANK(Table39[[#This Row],[Cash Compensation]]))),IF(CoveredPeriod="","See Question 2",MIN(Table39[[#This Row],[Cash Compensation]],MaxSalary)),0)</f>
        <v>0</v>
      </c>
      <c r="E375" s="30"/>
      <c r="F37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6" spans="1:6" x14ac:dyDescent="0.3">
      <c r="A376" s="2"/>
      <c r="B376" s="30"/>
      <c r="C376" s="112"/>
      <c r="D376" s="111">
        <f>IF(AND(NOT(ISBLANK(Table39[[#This Row],[Employee''s Name]])),NOT(ISBLANK(Table39[[#This Row],[Cash Compensation]]))),IF(CoveredPeriod="","See Question 2",MIN(Table39[[#This Row],[Cash Compensation]],MaxSalary)),0)</f>
        <v>0</v>
      </c>
      <c r="E376" s="30"/>
      <c r="F37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7" spans="1:6" x14ac:dyDescent="0.3">
      <c r="A377" s="2"/>
      <c r="B377" s="30"/>
      <c r="C377" s="112"/>
      <c r="D377" s="111">
        <f>IF(AND(NOT(ISBLANK(Table39[[#This Row],[Employee''s Name]])),NOT(ISBLANK(Table39[[#This Row],[Cash Compensation]]))),IF(CoveredPeriod="","See Question 2",MIN(Table39[[#This Row],[Cash Compensation]],MaxSalary)),0)</f>
        <v>0</v>
      </c>
      <c r="E377" s="30"/>
      <c r="F37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8" spans="1:6" x14ac:dyDescent="0.3">
      <c r="A378" s="2"/>
      <c r="B378" s="30"/>
      <c r="C378" s="112"/>
      <c r="D378" s="111">
        <f>IF(AND(NOT(ISBLANK(Table39[[#This Row],[Employee''s Name]])),NOT(ISBLANK(Table39[[#This Row],[Cash Compensation]]))),IF(CoveredPeriod="","See Question 2",MIN(Table39[[#This Row],[Cash Compensation]],MaxSalary)),0)</f>
        <v>0</v>
      </c>
      <c r="E378" s="30"/>
      <c r="F37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79" spans="1:6" x14ac:dyDescent="0.3">
      <c r="A379" s="2"/>
      <c r="B379" s="30"/>
      <c r="C379" s="112"/>
      <c r="D379" s="111">
        <f>IF(AND(NOT(ISBLANK(Table39[[#This Row],[Employee''s Name]])),NOT(ISBLANK(Table39[[#This Row],[Cash Compensation]]))),IF(CoveredPeriod="","See Question 2",MIN(Table39[[#This Row],[Cash Compensation]],MaxSalary)),0)</f>
        <v>0</v>
      </c>
      <c r="E379" s="30"/>
      <c r="F37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0" spans="1:6" x14ac:dyDescent="0.3">
      <c r="A380" s="2"/>
      <c r="B380" s="30"/>
      <c r="C380" s="112"/>
      <c r="D380" s="111">
        <f>IF(AND(NOT(ISBLANK(Table39[[#This Row],[Employee''s Name]])),NOT(ISBLANK(Table39[[#This Row],[Cash Compensation]]))),IF(CoveredPeriod="","See Question 2",MIN(Table39[[#This Row],[Cash Compensation]],MaxSalary)),0)</f>
        <v>0</v>
      </c>
      <c r="E380" s="30"/>
      <c r="F38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1" spans="1:6" x14ac:dyDescent="0.3">
      <c r="A381" s="2"/>
      <c r="B381" s="30"/>
      <c r="C381" s="112"/>
      <c r="D381" s="111">
        <f>IF(AND(NOT(ISBLANK(Table39[[#This Row],[Employee''s Name]])),NOT(ISBLANK(Table39[[#This Row],[Cash Compensation]]))),IF(CoveredPeriod="","See Question 2",MIN(Table39[[#This Row],[Cash Compensation]],MaxSalary)),0)</f>
        <v>0</v>
      </c>
      <c r="E381" s="30"/>
      <c r="F38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2" spans="1:6" x14ac:dyDescent="0.3">
      <c r="A382" s="2"/>
      <c r="B382" s="30"/>
      <c r="C382" s="112"/>
      <c r="D382" s="111">
        <f>IF(AND(NOT(ISBLANK(Table39[[#This Row],[Employee''s Name]])),NOT(ISBLANK(Table39[[#This Row],[Cash Compensation]]))),IF(CoveredPeriod="","See Question 2",MIN(Table39[[#This Row],[Cash Compensation]],MaxSalary)),0)</f>
        <v>0</v>
      </c>
      <c r="E382" s="30"/>
      <c r="F38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3" spans="1:6" x14ac:dyDescent="0.3">
      <c r="A383" s="2"/>
      <c r="B383" s="30"/>
      <c r="C383" s="112"/>
      <c r="D383" s="111">
        <f>IF(AND(NOT(ISBLANK(Table39[[#This Row],[Employee''s Name]])),NOT(ISBLANK(Table39[[#This Row],[Cash Compensation]]))),IF(CoveredPeriod="","See Question 2",MIN(Table39[[#This Row],[Cash Compensation]],MaxSalary)),0)</f>
        <v>0</v>
      </c>
      <c r="E383" s="30"/>
      <c r="F38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4" spans="1:6" x14ac:dyDescent="0.3">
      <c r="A384" s="2"/>
      <c r="B384" s="30"/>
      <c r="C384" s="112"/>
      <c r="D384" s="111">
        <f>IF(AND(NOT(ISBLANK(Table39[[#This Row],[Employee''s Name]])),NOT(ISBLANK(Table39[[#This Row],[Cash Compensation]]))),IF(CoveredPeriod="","See Question 2",MIN(Table39[[#This Row],[Cash Compensation]],MaxSalary)),0)</f>
        <v>0</v>
      </c>
      <c r="E384" s="30"/>
      <c r="F38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5" spans="1:6" x14ac:dyDescent="0.3">
      <c r="A385" s="2"/>
      <c r="B385" s="30"/>
      <c r="C385" s="112"/>
      <c r="D385" s="111">
        <f>IF(AND(NOT(ISBLANK(Table39[[#This Row],[Employee''s Name]])),NOT(ISBLANK(Table39[[#This Row],[Cash Compensation]]))),IF(CoveredPeriod="","See Question 2",MIN(Table39[[#This Row],[Cash Compensation]],MaxSalary)),0)</f>
        <v>0</v>
      </c>
      <c r="E385" s="30"/>
      <c r="F38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6" spans="1:6" x14ac:dyDescent="0.3">
      <c r="A386" s="2"/>
      <c r="B386" s="30"/>
      <c r="C386" s="112"/>
      <c r="D386" s="111">
        <f>IF(AND(NOT(ISBLANK(Table39[[#This Row],[Employee''s Name]])),NOT(ISBLANK(Table39[[#This Row],[Cash Compensation]]))),IF(CoveredPeriod="","See Question 2",MIN(Table39[[#This Row],[Cash Compensation]],MaxSalary)),0)</f>
        <v>0</v>
      </c>
      <c r="E386" s="30"/>
      <c r="F38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7" spans="1:6" x14ac:dyDescent="0.3">
      <c r="A387" s="2"/>
      <c r="B387" s="30"/>
      <c r="C387" s="112"/>
      <c r="D387" s="111">
        <f>IF(AND(NOT(ISBLANK(Table39[[#This Row],[Employee''s Name]])),NOT(ISBLANK(Table39[[#This Row],[Cash Compensation]]))),IF(CoveredPeriod="","See Question 2",MIN(Table39[[#This Row],[Cash Compensation]],MaxSalary)),0)</f>
        <v>0</v>
      </c>
      <c r="E387" s="30"/>
      <c r="F38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8" spans="1:6" x14ac:dyDescent="0.3">
      <c r="A388" s="2"/>
      <c r="B388" s="30"/>
      <c r="C388" s="112"/>
      <c r="D388" s="111">
        <f>IF(AND(NOT(ISBLANK(Table39[[#This Row],[Employee''s Name]])),NOT(ISBLANK(Table39[[#This Row],[Cash Compensation]]))),IF(CoveredPeriod="","See Question 2",MIN(Table39[[#This Row],[Cash Compensation]],MaxSalary)),0)</f>
        <v>0</v>
      </c>
      <c r="E388" s="30"/>
      <c r="F38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89" spans="1:6" x14ac:dyDescent="0.3">
      <c r="A389" s="2"/>
      <c r="B389" s="30"/>
      <c r="C389" s="112"/>
      <c r="D389" s="111">
        <f>IF(AND(NOT(ISBLANK(Table39[[#This Row],[Employee''s Name]])),NOT(ISBLANK(Table39[[#This Row],[Cash Compensation]]))),IF(CoveredPeriod="","See Question 2",MIN(Table39[[#This Row],[Cash Compensation]],MaxSalary)),0)</f>
        <v>0</v>
      </c>
      <c r="E389" s="30"/>
      <c r="F38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0" spans="1:6" x14ac:dyDescent="0.3">
      <c r="A390" s="2"/>
      <c r="B390" s="30"/>
      <c r="C390" s="112"/>
      <c r="D390" s="111">
        <f>IF(AND(NOT(ISBLANK(Table39[[#This Row],[Employee''s Name]])),NOT(ISBLANK(Table39[[#This Row],[Cash Compensation]]))),IF(CoveredPeriod="","See Question 2",MIN(Table39[[#This Row],[Cash Compensation]],MaxSalary)),0)</f>
        <v>0</v>
      </c>
      <c r="E390" s="30"/>
      <c r="F39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1" spans="1:6" x14ac:dyDescent="0.3">
      <c r="A391" s="2"/>
      <c r="B391" s="30"/>
      <c r="C391" s="112"/>
      <c r="D391" s="111">
        <f>IF(AND(NOT(ISBLANK(Table39[[#This Row],[Employee''s Name]])),NOT(ISBLANK(Table39[[#This Row],[Cash Compensation]]))),IF(CoveredPeriod="","See Question 2",MIN(Table39[[#This Row],[Cash Compensation]],MaxSalary)),0)</f>
        <v>0</v>
      </c>
      <c r="E391" s="30"/>
      <c r="F39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2" spans="1:6" x14ac:dyDescent="0.3">
      <c r="A392" s="2"/>
      <c r="B392" s="30"/>
      <c r="C392" s="112"/>
      <c r="D392" s="111">
        <f>IF(AND(NOT(ISBLANK(Table39[[#This Row],[Employee''s Name]])),NOT(ISBLANK(Table39[[#This Row],[Cash Compensation]]))),IF(CoveredPeriod="","See Question 2",MIN(Table39[[#This Row],[Cash Compensation]],MaxSalary)),0)</f>
        <v>0</v>
      </c>
      <c r="E392" s="30"/>
      <c r="F39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3" spans="1:6" x14ac:dyDescent="0.3">
      <c r="A393" s="2"/>
      <c r="B393" s="30"/>
      <c r="C393" s="112"/>
      <c r="D393" s="111">
        <f>IF(AND(NOT(ISBLANK(Table39[[#This Row],[Employee''s Name]])),NOT(ISBLANK(Table39[[#This Row],[Cash Compensation]]))),IF(CoveredPeriod="","See Question 2",MIN(Table39[[#This Row],[Cash Compensation]],MaxSalary)),0)</f>
        <v>0</v>
      </c>
      <c r="E393" s="30"/>
      <c r="F39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4" spans="1:6" x14ac:dyDescent="0.3">
      <c r="A394" s="2"/>
      <c r="B394" s="30"/>
      <c r="C394" s="112"/>
      <c r="D394" s="111">
        <f>IF(AND(NOT(ISBLANK(Table39[[#This Row],[Employee''s Name]])),NOT(ISBLANK(Table39[[#This Row],[Cash Compensation]]))),IF(CoveredPeriod="","See Question 2",MIN(Table39[[#This Row],[Cash Compensation]],MaxSalary)),0)</f>
        <v>0</v>
      </c>
      <c r="E394" s="30"/>
      <c r="F39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5" spans="1:6" x14ac:dyDescent="0.3">
      <c r="A395" s="2"/>
      <c r="B395" s="30"/>
      <c r="C395" s="112"/>
      <c r="D395" s="111">
        <f>IF(AND(NOT(ISBLANK(Table39[[#This Row],[Employee''s Name]])),NOT(ISBLANK(Table39[[#This Row],[Cash Compensation]]))),IF(CoveredPeriod="","See Question 2",MIN(Table39[[#This Row],[Cash Compensation]],MaxSalary)),0)</f>
        <v>0</v>
      </c>
      <c r="E395" s="30"/>
      <c r="F39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6" spans="1:6" x14ac:dyDescent="0.3">
      <c r="A396" s="2"/>
      <c r="B396" s="30"/>
      <c r="C396" s="112"/>
      <c r="D396" s="111">
        <f>IF(AND(NOT(ISBLANK(Table39[[#This Row],[Employee''s Name]])),NOT(ISBLANK(Table39[[#This Row],[Cash Compensation]]))),IF(CoveredPeriod="","See Question 2",MIN(Table39[[#This Row],[Cash Compensation]],MaxSalary)),0)</f>
        <v>0</v>
      </c>
      <c r="E396" s="30"/>
      <c r="F39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7" spans="1:6" x14ac:dyDescent="0.3">
      <c r="A397" s="2"/>
      <c r="B397" s="30"/>
      <c r="C397" s="112"/>
      <c r="D397" s="111">
        <f>IF(AND(NOT(ISBLANK(Table39[[#This Row],[Employee''s Name]])),NOT(ISBLANK(Table39[[#This Row],[Cash Compensation]]))),IF(CoveredPeriod="","See Question 2",MIN(Table39[[#This Row],[Cash Compensation]],MaxSalary)),0)</f>
        <v>0</v>
      </c>
      <c r="E397" s="30"/>
      <c r="F39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8" spans="1:6" x14ac:dyDescent="0.3">
      <c r="A398" s="2"/>
      <c r="B398" s="30"/>
      <c r="C398" s="112"/>
      <c r="D398" s="111">
        <f>IF(AND(NOT(ISBLANK(Table39[[#This Row],[Employee''s Name]])),NOT(ISBLANK(Table39[[#This Row],[Cash Compensation]]))),IF(CoveredPeriod="","See Question 2",MIN(Table39[[#This Row],[Cash Compensation]],MaxSalary)),0)</f>
        <v>0</v>
      </c>
      <c r="E398" s="30"/>
      <c r="F39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399" spans="1:6" x14ac:dyDescent="0.3">
      <c r="A399" s="2"/>
      <c r="B399" s="30"/>
      <c r="C399" s="112"/>
      <c r="D399" s="111">
        <f>IF(AND(NOT(ISBLANK(Table39[[#This Row],[Employee''s Name]])),NOT(ISBLANK(Table39[[#This Row],[Cash Compensation]]))),IF(CoveredPeriod="","See Question 2",MIN(Table39[[#This Row],[Cash Compensation]],MaxSalary)),0)</f>
        <v>0</v>
      </c>
      <c r="E399" s="30"/>
      <c r="F39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0" spans="1:6" x14ac:dyDescent="0.3">
      <c r="A400" s="2"/>
      <c r="B400" s="30"/>
      <c r="C400" s="112"/>
      <c r="D400" s="111">
        <f>IF(AND(NOT(ISBLANK(Table39[[#This Row],[Employee''s Name]])),NOT(ISBLANK(Table39[[#This Row],[Cash Compensation]]))),IF(CoveredPeriod="","See Question 2",MIN(Table39[[#This Row],[Cash Compensation]],MaxSalary)),0)</f>
        <v>0</v>
      </c>
      <c r="E400" s="30"/>
      <c r="F40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1" spans="1:6" x14ac:dyDescent="0.3">
      <c r="A401" s="2"/>
      <c r="B401" s="30"/>
      <c r="C401" s="112"/>
      <c r="D401" s="111">
        <f>IF(AND(NOT(ISBLANK(Table39[[#This Row],[Employee''s Name]])),NOT(ISBLANK(Table39[[#This Row],[Cash Compensation]]))),IF(CoveredPeriod="","See Question 2",MIN(Table39[[#This Row],[Cash Compensation]],MaxSalary)),0)</f>
        <v>0</v>
      </c>
      <c r="E401" s="30"/>
      <c r="F40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2" spans="1:6" x14ac:dyDescent="0.3">
      <c r="A402" s="2"/>
      <c r="B402" s="30"/>
      <c r="C402" s="112"/>
      <c r="D402" s="111">
        <f>IF(AND(NOT(ISBLANK(Table39[[#This Row],[Employee''s Name]])),NOT(ISBLANK(Table39[[#This Row],[Cash Compensation]]))),IF(CoveredPeriod="","See Question 2",MIN(Table39[[#This Row],[Cash Compensation]],MaxSalary)),0)</f>
        <v>0</v>
      </c>
      <c r="E402" s="30"/>
      <c r="F40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3" spans="1:6" x14ac:dyDescent="0.3">
      <c r="A403" s="2"/>
      <c r="B403" s="30"/>
      <c r="C403" s="112"/>
      <c r="D403" s="111">
        <f>IF(AND(NOT(ISBLANK(Table39[[#This Row],[Employee''s Name]])),NOT(ISBLANK(Table39[[#This Row],[Cash Compensation]]))),IF(CoveredPeriod="","See Question 2",MIN(Table39[[#This Row],[Cash Compensation]],MaxSalary)),0)</f>
        <v>0</v>
      </c>
      <c r="E403" s="30"/>
      <c r="F40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4" spans="1:6" x14ac:dyDescent="0.3">
      <c r="A404" s="2"/>
      <c r="B404" s="30"/>
      <c r="C404" s="112"/>
      <c r="D404" s="111">
        <f>IF(AND(NOT(ISBLANK(Table39[[#This Row],[Employee''s Name]])),NOT(ISBLANK(Table39[[#This Row],[Cash Compensation]]))),IF(CoveredPeriod="","See Question 2",MIN(Table39[[#This Row],[Cash Compensation]],MaxSalary)),0)</f>
        <v>0</v>
      </c>
      <c r="E404" s="30"/>
      <c r="F40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5" spans="1:6" x14ac:dyDescent="0.3">
      <c r="A405" s="2"/>
      <c r="B405" s="30"/>
      <c r="C405" s="112"/>
      <c r="D405" s="111">
        <f>IF(AND(NOT(ISBLANK(Table39[[#This Row],[Employee''s Name]])),NOT(ISBLANK(Table39[[#This Row],[Cash Compensation]]))),IF(CoveredPeriod="","See Question 2",MIN(Table39[[#This Row],[Cash Compensation]],MaxSalary)),0)</f>
        <v>0</v>
      </c>
      <c r="E405" s="30"/>
      <c r="F40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6" spans="1:6" x14ac:dyDescent="0.3">
      <c r="A406" s="2"/>
      <c r="B406" s="30"/>
      <c r="C406" s="112"/>
      <c r="D406" s="111">
        <f>IF(AND(NOT(ISBLANK(Table39[[#This Row],[Employee''s Name]])),NOT(ISBLANK(Table39[[#This Row],[Cash Compensation]]))),IF(CoveredPeriod="","See Question 2",MIN(Table39[[#This Row],[Cash Compensation]],MaxSalary)),0)</f>
        <v>0</v>
      </c>
      <c r="E406" s="30"/>
      <c r="F40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7" spans="1:6" x14ac:dyDescent="0.3">
      <c r="A407" s="2"/>
      <c r="B407" s="30"/>
      <c r="C407" s="112"/>
      <c r="D407" s="111">
        <f>IF(AND(NOT(ISBLANK(Table39[[#This Row],[Employee''s Name]])),NOT(ISBLANK(Table39[[#This Row],[Cash Compensation]]))),IF(CoveredPeriod="","See Question 2",MIN(Table39[[#This Row],[Cash Compensation]],MaxSalary)),0)</f>
        <v>0</v>
      </c>
      <c r="E407" s="30"/>
      <c r="F40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8" spans="1:6" x14ac:dyDescent="0.3">
      <c r="A408" s="2"/>
      <c r="B408" s="30"/>
      <c r="C408" s="112"/>
      <c r="D408" s="111">
        <f>IF(AND(NOT(ISBLANK(Table39[[#This Row],[Employee''s Name]])),NOT(ISBLANK(Table39[[#This Row],[Cash Compensation]]))),IF(CoveredPeriod="","See Question 2",MIN(Table39[[#This Row],[Cash Compensation]],MaxSalary)),0)</f>
        <v>0</v>
      </c>
      <c r="E408" s="30"/>
      <c r="F40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09" spans="1:6" x14ac:dyDescent="0.3">
      <c r="A409" s="2"/>
      <c r="B409" s="30"/>
      <c r="C409" s="112"/>
      <c r="D409" s="111">
        <f>IF(AND(NOT(ISBLANK(Table39[[#This Row],[Employee''s Name]])),NOT(ISBLANK(Table39[[#This Row],[Cash Compensation]]))),IF(CoveredPeriod="","See Question 2",MIN(Table39[[#This Row],[Cash Compensation]],MaxSalary)),0)</f>
        <v>0</v>
      </c>
      <c r="E409" s="30"/>
      <c r="F40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0" spans="1:6" x14ac:dyDescent="0.3">
      <c r="A410" s="2"/>
      <c r="B410" s="30"/>
      <c r="C410" s="112"/>
      <c r="D410" s="111">
        <f>IF(AND(NOT(ISBLANK(Table39[[#This Row],[Employee''s Name]])),NOT(ISBLANK(Table39[[#This Row],[Cash Compensation]]))),IF(CoveredPeriod="","See Question 2",MIN(Table39[[#This Row],[Cash Compensation]],MaxSalary)),0)</f>
        <v>0</v>
      </c>
      <c r="E410" s="30"/>
      <c r="F41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1" spans="1:6" x14ac:dyDescent="0.3">
      <c r="A411" s="2"/>
      <c r="B411" s="30"/>
      <c r="C411" s="112"/>
      <c r="D411" s="111">
        <f>IF(AND(NOT(ISBLANK(Table39[[#This Row],[Employee''s Name]])),NOT(ISBLANK(Table39[[#This Row],[Cash Compensation]]))),IF(CoveredPeriod="","See Question 2",MIN(Table39[[#This Row],[Cash Compensation]],MaxSalary)),0)</f>
        <v>0</v>
      </c>
      <c r="E411" s="30"/>
      <c r="F41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2" spans="1:6" x14ac:dyDescent="0.3">
      <c r="A412" s="2"/>
      <c r="B412" s="30"/>
      <c r="C412" s="112"/>
      <c r="D412" s="111">
        <f>IF(AND(NOT(ISBLANK(Table39[[#This Row],[Employee''s Name]])),NOT(ISBLANK(Table39[[#This Row],[Cash Compensation]]))),IF(CoveredPeriod="","See Question 2",MIN(Table39[[#This Row],[Cash Compensation]],MaxSalary)),0)</f>
        <v>0</v>
      </c>
      <c r="E412" s="30"/>
      <c r="F41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3" spans="1:6" x14ac:dyDescent="0.3">
      <c r="A413" s="2"/>
      <c r="B413" s="30"/>
      <c r="C413" s="112"/>
      <c r="D413" s="111">
        <f>IF(AND(NOT(ISBLANK(Table39[[#This Row],[Employee''s Name]])),NOT(ISBLANK(Table39[[#This Row],[Cash Compensation]]))),IF(CoveredPeriod="","See Question 2",MIN(Table39[[#This Row],[Cash Compensation]],MaxSalary)),0)</f>
        <v>0</v>
      </c>
      <c r="E413" s="30"/>
      <c r="F41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4" spans="1:6" x14ac:dyDescent="0.3">
      <c r="A414" s="2"/>
      <c r="B414" s="30"/>
      <c r="C414" s="112"/>
      <c r="D414" s="111">
        <f>IF(AND(NOT(ISBLANK(Table39[[#This Row],[Employee''s Name]])),NOT(ISBLANK(Table39[[#This Row],[Cash Compensation]]))),IF(CoveredPeriod="","See Question 2",MIN(Table39[[#This Row],[Cash Compensation]],MaxSalary)),0)</f>
        <v>0</v>
      </c>
      <c r="E414" s="30"/>
      <c r="F41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5" spans="1:6" x14ac:dyDescent="0.3">
      <c r="A415" s="2"/>
      <c r="B415" s="30"/>
      <c r="C415" s="112"/>
      <c r="D415" s="111">
        <f>IF(AND(NOT(ISBLANK(Table39[[#This Row],[Employee''s Name]])),NOT(ISBLANK(Table39[[#This Row],[Cash Compensation]]))),IF(CoveredPeriod="","See Question 2",MIN(Table39[[#This Row],[Cash Compensation]],MaxSalary)),0)</f>
        <v>0</v>
      </c>
      <c r="E415" s="30"/>
      <c r="F41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6" spans="1:6" x14ac:dyDescent="0.3">
      <c r="A416" s="2"/>
      <c r="B416" s="30"/>
      <c r="C416" s="112"/>
      <c r="D416" s="111">
        <f>IF(AND(NOT(ISBLANK(Table39[[#This Row],[Employee''s Name]])),NOT(ISBLANK(Table39[[#This Row],[Cash Compensation]]))),IF(CoveredPeriod="","See Question 2",MIN(Table39[[#This Row],[Cash Compensation]],MaxSalary)),0)</f>
        <v>0</v>
      </c>
      <c r="E416" s="30"/>
      <c r="F41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7" spans="1:6" x14ac:dyDescent="0.3">
      <c r="A417" s="2"/>
      <c r="B417" s="30"/>
      <c r="C417" s="112"/>
      <c r="D417" s="111">
        <f>IF(AND(NOT(ISBLANK(Table39[[#This Row],[Employee''s Name]])),NOT(ISBLANK(Table39[[#This Row],[Cash Compensation]]))),IF(CoveredPeriod="","See Question 2",MIN(Table39[[#This Row],[Cash Compensation]],MaxSalary)),0)</f>
        <v>0</v>
      </c>
      <c r="E417" s="30"/>
      <c r="F41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8" spans="1:6" x14ac:dyDescent="0.3">
      <c r="A418" s="2"/>
      <c r="B418" s="30"/>
      <c r="C418" s="112"/>
      <c r="D418" s="111">
        <f>IF(AND(NOT(ISBLANK(Table39[[#This Row],[Employee''s Name]])),NOT(ISBLANK(Table39[[#This Row],[Cash Compensation]]))),IF(CoveredPeriod="","See Question 2",MIN(Table39[[#This Row],[Cash Compensation]],MaxSalary)),0)</f>
        <v>0</v>
      </c>
      <c r="E418" s="30"/>
      <c r="F41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19" spans="1:6" x14ac:dyDescent="0.3">
      <c r="A419" s="2"/>
      <c r="B419" s="30"/>
      <c r="C419" s="112"/>
      <c r="D419" s="111">
        <f>IF(AND(NOT(ISBLANK(Table39[[#This Row],[Employee''s Name]])),NOT(ISBLANK(Table39[[#This Row],[Cash Compensation]]))),IF(CoveredPeriod="","See Question 2",MIN(Table39[[#This Row],[Cash Compensation]],MaxSalary)),0)</f>
        <v>0</v>
      </c>
      <c r="E419" s="30"/>
      <c r="F41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0" spans="1:6" x14ac:dyDescent="0.3">
      <c r="A420" s="2"/>
      <c r="B420" s="30"/>
      <c r="C420" s="112"/>
      <c r="D420" s="111">
        <f>IF(AND(NOT(ISBLANK(Table39[[#This Row],[Employee''s Name]])),NOT(ISBLANK(Table39[[#This Row],[Cash Compensation]]))),IF(CoveredPeriod="","See Question 2",MIN(Table39[[#This Row],[Cash Compensation]],MaxSalary)),0)</f>
        <v>0</v>
      </c>
      <c r="E420" s="30"/>
      <c r="F42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1" spans="1:6" x14ac:dyDescent="0.3">
      <c r="A421" s="2"/>
      <c r="B421" s="30"/>
      <c r="C421" s="112"/>
      <c r="D421" s="111">
        <f>IF(AND(NOT(ISBLANK(Table39[[#This Row],[Employee''s Name]])),NOT(ISBLANK(Table39[[#This Row],[Cash Compensation]]))),IF(CoveredPeriod="","See Question 2",MIN(Table39[[#This Row],[Cash Compensation]],MaxSalary)),0)</f>
        <v>0</v>
      </c>
      <c r="E421" s="30"/>
      <c r="F42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2" spans="1:6" x14ac:dyDescent="0.3">
      <c r="A422" s="2"/>
      <c r="B422" s="30"/>
      <c r="C422" s="112"/>
      <c r="D422" s="111">
        <f>IF(AND(NOT(ISBLANK(Table39[[#This Row],[Employee''s Name]])),NOT(ISBLANK(Table39[[#This Row],[Cash Compensation]]))),IF(CoveredPeriod="","See Question 2",MIN(Table39[[#This Row],[Cash Compensation]],MaxSalary)),0)</f>
        <v>0</v>
      </c>
      <c r="E422" s="30"/>
      <c r="F42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3" spans="1:6" x14ac:dyDescent="0.3">
      <c r="A423" s="2"/>
      <c r="B423" s="30"/>
      <c r="C423" s="112"/>
      <c r="D423" s="111">
        <f>IF(AND(NOT(ISBLANK(Table39[[#This Row],[Employee''s Name]])),NOT(ISBLANK(Table39[[#This Row],[Cash Compensation]]))),IF(CoveredPeriod="","See Question 2",MIN(Table39[[#This Row],[Cash Compensation]],MaxSalary)),0)</f>
        <v>0</v>
      </c>
      <c r="E423" s="30"/>
      <c r="F42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4" spans="1:6" x14ac:dyDescent="0.3">
      <c r="A424" s="2"/>
      <c r="B424" s="30"/>
      <c r="C424" s="112"/>
      <c r="D424" s="111">
        <f>IF(AND(NOT(ISBLANK(Table39[[#This Row],[Employee''s Name]])),NOT(ISBLANK(Table39[[#This Row],[Cash Compensation]]))),IF(CoveredPeriod="","See Question 2",MIN(Table39[[#This Row],[Cash Compensation]],MaxSalary)),0)</f>
        <v>0</v>
      </c>
      <c r="E424" s="30"/>
      <c r="F42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5" spans="1:6" x14ac:dyDescent="0.3">
      <c r="A425" s="2"/>
      <c r="B425" s="30"/>
      <c r="C425" s="112"/>
      <c r="D425" s="111">
        <f>IF(AND(NOT(ISBLANK(Table39[[#This Row],[Employee''s Name]])),NOT(ISBLANK(Table39[[#This Row],[Cash Compensation]]))),IF(CoveredPeriod="","See Question 2",MIN(Table39[[#This Row],[Cash Compensation]],MaxSalary)),0)</f>
        <v>0</v>
      </c>
      <c r="E425" s="30"/>
      <c r="F42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6" spans="1:6" x14ac:dyDescent="0.3">
      <c r="A426" s="2"/>
      <c r="B426" s="30"/>
      <c r="C426" s="112"/>
      <c r="D426" s="111">
        <f>IF(AND(NOT(ISBLANK(Table39[[#This Row],[Employee''s Name]])),NOT(ISBLANK(Table39[[#This Row],[Cash Compensation]]))),IF(CoveredPeriod="","See Question 2",MIN(Table39[[#This Row],[Cash Compensation]],MaxSalary)),0)</f>
        <v>0</v>
      </c>
      <c r="E426" s="30"/>
      <c r="F42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7" spans="1:6" x14ac:dyDescent="0.3">
      <c r="A427" s="2"/>
      <c r="B427" s="30"/>
      <c r="C427" s="112"/>
      <c r="D427" s="111">
        <f>IF(AND(NOT(ISBLANK(Table39[[#This Row],[Employee''s Name]])),NOT(ISBLANK(Table39[[#This Row],[Cash Compensation]]))),IF(CoveredPeriod="","See Question 2",MIN(Table39[[#This Row],[Cash Compensation]],MaxSalary)),0)</f>
        <v>0</v>
      </c>
      <c r="E427" s="30"/>
      <c r="F42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8" spans="1:6" x14ac:dyDescent="0.3">
      <c r="A428" s="2"/>
      <c r="B428" s="30"/>
      <c r="C428" s="112"/>
      <c r="D428" s="111">
        <f>IF(AND(NOT(ISBLANK(Table39[[#This Row],[Employee''s Name]])),NOT(ISBLANK(Table39[[#This Row],[Cash Compensation]]))),IF(CoveredPeriod="","See Question 2",MIN(Table39[[#This Row],[Cash Compensation]],MaxSalary)),0)</f>
        <v>0</v>
      </c>
      <c r="E428" s="30"/>
      <c r="F42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29" spans="1:6" x14ac:dyDescent="0.3">
      <c r="A429" s="2"/>
      <c r="B429" s="30"/>
      <c r="C429" s="112"/>
      <c r="D429" s="111">
        <f>IF(AND(NOT(ISBLANK(Table39[[#This Row],[Employee''s Name]])),NOT(ISBLANK(Table39[[#This Row],[Cash Compensation]]))),IF(CoveredPeriod="","See Question 2",MIN(Table39[[#This Row],[Cash Compensation]],MaxSalary)),0)</f>
        <v>0</v>
      </c>
      <c r="E429" s="30"/>
      <c r="F42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0" spans="1:6" x14ac:dyDescent="0.3">
      <c r="A430" s="2"/>
      <c r="B430" s="30"/>
      <c r="C430" s="112"/>
      <c r="D430" s="111">
        <f>IF(AND(NOT(ISBLANK(Table39[[#This Row],[Employee''s Name]])),NOT(ISBLANK(Table39[[#This Row],[Cash Compensation]]))),IF(CoveredPeriod="","See Question 2",MIN(Table39[[#This Row],[Cash Compensation]],MaxSalary)),0)</f>
        <v>0</v>
      </c>
      <c r="E430" s="30"/>
      <c r="F43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1" spans="1:6" x14ac:dyDescent="0.3">
      <c r="A431" s="2"/>
      <c r="B431" s="30"/>
      <c r="C431" s="112"/>
      <c r="D431" s="111">
        <f>IF(AND(NOT(ISBLANK(Table39[[#This Row],[Employee''s Name]])),NOT(ISBLANK(Table39[[#This Row],[Cash Compensation]]))),IF(CoveredPeriod="","See Question 2",MIN(Table39[[#This Row],[Cash Compensation]],MaxSalary)),0)</f>
        <v>0</v>
      </c>
      <c r="E431" s="30"/>
      <c r="F43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2" spans="1:6" x14ac:dyDescent="0.3">
      <c r="A432" s="2"/>
      <c r="B432" s="30"/>
      <c r="C432" s="112"/>
      <c r="D432" s="111">
        <f>IF(AND(NOT(ISBLANK(Table39[[#This Row],[Employee''s Name]])),NOT(ISBLANK(Table39[[#This Row],[Cash Compensation]]))),IF(CoveredPeriod="","See Question 2",MIN(Table39[[#This Row],[Cash Compensation]],MaxSalary)),0)</f>
        <v>0</v>
      </c>
      <c r="E432" s="30"/>
      <c r="F43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3" spans="1:6" x14ac:dyDescent="0.3">
      <c r="A433" s="2"/>
      <c r="B433" s="30"/>
      <c r="C433" s="112"/>
      <c r="D433" s="111">
        <f>IF(AND(NOT(ISBLANK(Table39[[#This Row],[Employee''s Name]])),NOT(ISBLANK(Table39[[#This Row],[Cash Compensation]]))),IF(CoveredPeriod="","See Question 2",MIN(Table39[[#This Row],[Cash Compensation]],MaxSalary)),0)</f>
        <v>0</v>
      </c>
      <c r="E433" s="30"/>
      <c r="F43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4" spans="1:6" x14ac:dyDescent="0.3">
      <c r="A434" s="2"/>
      <c r="B434" s="30"/>
      <c r="C434" s="112"/>
      <c r="D434" s="111">
        <f>IF(AND(NOT(ISBLANK(Table39[[#This Row],[Employee''s Name]])),NOT(ISBLANK(Table39[[#This Row],[Cash Compensation]]))),IF(CoveredPeriod="","See Question 2",MIN(Table39[[#This Row],[Cash Compensation]],MaxSalary)),0)</f>
        <v>0</v>
      </c>
      <c r="E434" s="30"/>
      <c r="F43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5" spans="1:6" x14ac:dyDescent="0.3">
      <c r="A435" s="2"/>
      <c r="B435" s="30"/>
      <c r="C435" s="112"/>
      <c r="D435" s="111">
        <f>IF(AND(NOT(ISBLANK(Table39[[#This Row],[Employee''s Name]])),NOT(ISBLANK(Table39[[#This Row],[Cash Compensation]]))),IF(CoveredPeriod="","See Question 2",MIN(Table39[[#This Row],[Cash Compensation]],MaxSalary)),0)</f>
        <v>0</v>
      </c>
      <c r="E435" s="30"/>
      <c r="F43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6" spans="1:6" x14ac:dyDescent="0.3">
      <c r="A436" s="2"/>
      <c r="B436" s="30"/>
      <c r="C436" s="112"/>
      <c r="D436" s="111">
        <f>IF(AND(NOT(ISBLANK(Table39[[#This Row],[Employee''s Name]])),NOT(ISBLANK(Table39[[#This Row],[Cash Compensation]]))),IF(CoveredPeriod="","See Question 2",MIN(Table39[[#This Row],[Cash Compensation]],MaxSalary)),0)</f>
        <v>0</v>
      </c>
      <c r="E436" s="30"/>
      <c r="F43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7" spans="1:6" x14ac:dyDescent="0.3">
      <c r="A437" s="2"/>
      <c r="B437" s="30"/>
      <c r="C437" s="112"/>
      <c r="D437" s="111">
        <f>IF(AND(NOT(ISBLANK(Table39[[#This Row],[Employee''s Name]])),NOT(ISBLANK(Table39[[#This Row],[Cash Compensation]]))),IF(CoveredPeriod="","See Question 2",MIN(Table39[[#This Row],[Cash Compensation]],MaxSalary)),0)</f>
        <v>0</v>
      </c>
      <c r="E437" s="30"/>
      <c r="F43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8" spans="1:6" x14ac:dyDescent="0.3">
      <c r="A438" s="2"/>
      <c r="B438" s="30"/>
      <c r="C438" s="112"/>
      <c r="D438" s="111">
        <f>IF(AND(NOT(ISBLANK(Table39[[#This Row],[Employee''s Name]])),NOT(ISBLANK(Table39[[#This Row],[Cash Compensation]]))),IF(CoveredPeriod="","See Question 2",MIN(Table39[[#This Row],[Cash Compensation]],MaxSalary)),0)</f>
        <v>0</v>
      </c>
      <c r="E438" s="30"/>
      <c r="F43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39" spans="1:6" x14ac:dyDescent="0.3">
      <c r="A439" s="2"/>
      <c r="B439" s="30"/>
      <c r="C439" s="112"/>
      <c r="D439" s="111">
        <f>IF(AND(NOT(ISBLANK(Table39[[#This Row],[Employee''s Name]])),NOT(ISBLANK(Table39[[#This Row],[Cash Compensation]]))),IF(CoveredPeriod="","See Question 2",MIN(Table39[[#This Row],[Cash Compensation]],MaxSalary)),0)</f>
        <v>0</v>
      </c>
      <c r="E439" s="30"/>
      <c r="F43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0" spans="1:6" x14ac:dyDescent="0.3">
      <c r="A440" s="2"/>
      <c r="B440" s="30"/>
      <c r="C440" s="112"/>
      <c r="D440" s="111">
        <f>IF(AND(NOT(ISBLANK(Table39[[#This Row],[Employee''s Name]])),NOT(ISBLANK(Table39[[#This Row],[Cash Compensation]]))),IF(CoveredPeriod="","See Question 2",MIN(Table39[[#This Row],[Cash Compensation]],MaxSalary)),0)</f>
        <v>0</v>
      </c>
      <c r="E440" s="30"/>
      <c r="F44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1" spans="1:6" x14ac:dyDescent="0.3">
      <c r="A441" s="2"/>
      <c r="B441" s="30"/>
      <c r="C441" s="112"/>
      <c r="D441" s="111">
        <f>IF(AND(NOT(ISBLANK(Table39[[#This Row],[Employee''s Name]])),NOT(ISBLANK(Table39[[#This Row],[Cash Compensation]]))),IF(CoveredPeriod="","See Question 2",MIN(Table39[[#This Row],[Cash Compensation]],MaxSalary)),0)</f>
        <v>0</v>
      </c>
      <c r="E441" s="30"/>
      <c r="F44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2" spans="1:6" x14ac:dyDescent="0.3">
      <c r="A442" s="2"/>
      <c r="B442" s="30"/>
      <c r="C442" s="112"/>
      <c r="D442" s="111">
        <f>IF(AND(NOT(ISBLANK(Table39[[#This Row],[Employee''s Name]])),NOT(ISBLANK(Table39[[#This Row],[Cash Compensation]]))),IF(CoveredPeriod="","See Question 2",MIN(Table39[[#This Row],[Cash Compensation]],MaxSalary)),0)</f>
        <v>0</v>
      </c>
      <c r="E442" s="30"/>
      <c r="F44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3" spans="1:6" x14ac:dyDescent="0.3">
      <c r="A443" s="2"/>
      <c r="B443" s="30"/>
      <c r="C443" s="112"/>
      <c r="D443" s="111">
        <f>IF(AND(NOT(ISBLANK(Table39[[#This Row],[Employee''s Name]])),NOT(ISBLANK(Table39[[#This Row],[Cash Compensation]]))),IF(CoveredPeriod="","See Question 2",MIN(Table39[[#This Row],[Cash Compensation]],MaxSalary)),0)</f>
        <v>0</v>
      </c>
      <c r="E443" s="30"/>
      <c r="F44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4" spans="1:6" x14ac:dyDescent="0.3">
      <c r="A444" s="2"/>
      <c r="B444" s="30"/>
      <c r="C444" s="112"/>
      <c r="D444" s="111">
        <f>IF(AND(NOT(ISBLANK(Table39[[#This Row],[Employee''s Name]])),NOT(ISBLANK(Table39[[#This Row],[Cash Compensation]]))),IF(CoveredPeriod="","See Question 2",MIN(Table39[[#This Row],[Cash Compensation]],MaxSalary)),0)</f>
        <v>0</v>
      </c>
      <c r="E444" s="30"/>
      <c r="F44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5" spans="1:6" x14ac:dyDescent="0.3">
      <c r="A445" s="2"/>
      <c r="B445" s="30"/>
      <c r="C445" s="112"/>
      <c r="D445" s="111">
        <f>IF(AND(NOT(ISBLANK(Table39[[#This Row],[Employee''s Name]])),NOT(ISBLANK(Table39[[#This Row],[Cash Compensation]]))),IF(CoveredPeriod="","See Question 2",MIN(Table39[[#This Row],[Cash Compensation]],MaxSalary)),0)</f>
        <v>0</v>
      </c>
      <c r="E445" s="30"/>
      <c r="F44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6" spans="1:6" x14ac:dyDescent="0.3">
      <c r="A446" s="2"/>
      <c r="B446" s="30"/>
      <c r="C446" s="112"/>
      <c r="D446" s="111">
        <f>IF(AND(NOT(ISBLANK(Table39[[#This Row],[Employee''s Name]])),NOT(ISBLANK(Table39[[#This Row],[Cash Compensation]]))),IF(CoveredPeriod="","See Question 2",MIN(Table39[[#This Row],[Cash Compensation]],MaxSalary)),0)</f>
        <v>0</v>
      </c>
      <c r="E446" s="30"/>
      <c r="F44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7" spans="1:6" x14ac:dyDescent="0.3">
      <c r="A447" s="2"/>
      <c r="B447" s="30"/>
      <c r="C447" s="112"/>
      <c r="D447" s="111">
        <f>IF(AND(NOT(ISBLANK(Table39[[#This Row],[Employee''s Name]])),NOT(ISBLANK(Table39[[#This Row],[Cash Compensation]]))),IF(CoveredPeriod="","See Question 2",MIN(Table39[[#This Row],[Cash Compensation]],MaxSalary)),0)</f>
        <v>0</v>
      </c>
      <c r="E447" s="30"/>
      <c r="F44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8" spans="1:6" x14ac:dyDescent="0.3">
      <c r="A448" s="2"/>
      <c r="B448" s="30"/>
      <c r="C448" s="112"/>
      <c r="D448" s="111">
        <f>IF(AND(NOT(ISBLANK(Table39[[#This Row],[Employee''s Name]])),NOT(ISBLANK(Table39[[#This Row],[Cash Compensation]]))),IF(CoveredPeriod="","See Question 2",MIN(Table39[[#This Row],[Cash Compensation]],MaxSalary)),0)</f>
        <v>0</v>
      </c>
      <c r="E448" s="30"/>
      <c r="F44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49" spans="1:6" x14ac:dyDescent="0.3">
      <c r="A449" s="2"/>
      <c r="B449" s="30"/>
      <c r="C449" s="112"/>
      <c r="D449" s="111">
        <f>IF(AND(NOT(ISBLANK(Table39[[#This Row],[Employee''s Name]])),NOT(ISBLANK(Table39[[#This Row],[Cash Compensation]]))),IF(CoveredPeriod="","See Question 2",MIN(Table39[[#This Row],[Cash Compensation]],MaxSalary)),0)</f>
        <v>0</v>
      </c>
      <c r="E449" s="30"/>
      <c r="F44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0" spans="1:6" x14ac:dyDescent="0.3">
      <c r="A450" s="2"/>
      <c r="B450" s="30"/>
      <c r="C450" s="112"/>
      <c r="D450" s="111">
        <f>IF(AND(NOT(ISBLANK(Table39[[#This Row],[Employee''s Name]])),NOT(ISBLANK(Table39[[#This Row],[Cash Compensation]]))),IF(CoveredPeriod="","See Question 2",MIN(Table39[[#This Row],[Cash Compensation]],MaxSalary)),0)</f>
        <v>0</v>
      </c>
      <c r="E450" s="30"/>
      <c r="F45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1" spans="1:6" x14ac:dyDescent="0.3">
      <c r="A451" s="2"/>
      <c r="B451" s="30"/>
      <c r="C451" s="112"/>
      <c r="D451" s="111">
        <f>IF(AND(NOT(ISBLANK(Table39[[#This Row],[Employee''s Name]])),NOT(ISBLANK(Table39[[#This Row],[Cash Compensation]]))),IF(CoveredPeriod="","See Question 2",MIN(Table39[[#This Row],[Cash Compensation]],MaxSalary)),0)</f>
        <v>0</v>
      </c>
      <c r="E451" s="30"/>
      <c r="F45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2" spans="1:6" x14ac:dyDescent="0.3">
      <c r="A452" s="2"/>
      <c r="B452" s="30"/>
      <c r="C452" s="112"/>
      <c r="D452" s="111">
        <f>IF(AND(NOT(ISBLANK(Table39[[#This Row],[Employee''s Name]])),NOT(ISBLANK(Table39[[#This Row],[Cash Compensation]]))),IF(CoveredPeriod="","See Question 2",MIN(Table39[[#This Row],[Cash Compensation]],MaxSalary)),0)</f>
        <v>0</v>
      </c>
      <c r="E452" s="30"/>
      <c r="F45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3" spans="1:6" x14ac:dyDescent="0.3">
      <c r="A453" s="2"/>
      <c r="B453" s="30"/>
      <c r="C453" s="112"/>
      <c r="D453" s="111">
        <f>IF(AND(NOT(ISBLANK(Table39[[#This Row],[Employee''s Name]])),NOT(ISBLANK(Table39[[#This Row],[Cash Compensation]]))),IF(CoveredPeriod="","See Question 2",MIN(Table39[[#This Row],[Cash Compensation]],MaxSalary)),0)</f>
        <v>0</v>
      </c>
      <c r="E453" s="30"/>
      <c r="F45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4" spans="1:6" x14ac:dyDescent="0.3">
      <c r="A454" s="2"/>
      <c r="B454" s="30"/>
      <c r="C454" s="112"/>
      <c r="D454" s="111">
        <f>IF(AND(NOT(ISBLANK(Table39[[#This Row],[Employee''s Name]])),NOT(ISBLANK(Table39[[#This Row],[Cash Compensation]]))),IF(CoveredPeriod="","See Question 2",MIN(Table39[[#This Row],[Cash Compensation]],MaxSalary)),0)</f>
        <v>0</v>
      </c>
      <c r="E454" s="30"/>
      <c r="F45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5" spans="1:6" x14ac:dyDescent="0.3">
      <c r="A455" s="2"/>
      <c r="B455" s="30"/>
      <c r="C455" s="112"/>
      <c r="D455" s="111">
        <f>IF(AND(NOT(ISBLANK(Table39[[#This Row],[Employee''s Name]])),NOT(ISBLANK(Table39[[#This Row],[Cash Compensation]]))),IF(CoveredPeriod="","See Question 2",MIN(Table39[[#This Row],[Cash Compensation]],MaxSalary)),0)</f>
        <v>0</v>
      </c>
      <c r="E455" s="30"/>
      <c r="F45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6" spans="1:6" x14ac:dyDescent="0.3">
      <c r="A456" s="2"/>
      <c r="B456" s="30"/>
      <c r="C456" s="112"/>
      <c r="D456" s="111">
        <f>IF(AND(NOT(ISBLANK(Table39[[#This Row],[Employee''s Name]])),NOT(ISBLANK(Table39[[#This Row],[Cash Compensation]]))),IF(CoveredPeriod="","See Question 2",MIN(Table39[[#This Row],[Cash Compensation]],MaxSalary)),0)</f>
        <v>0</v>
      </c>
      <c r="E456" s="30"/>
      <c r="F45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7" spans="1:6" x14ac:dyDescent="0.3">
      <c r="A457" s="2"/>
      <c r="B457" s="30"/>
      <c r="C457" s="112"/>
      <c r="D457" s="111">
        <f>IF(AND(NOT(ISBLANK(Table39[[#This Row],[Employee''s Name]])),NOT(ISBLANK(Table39[[#This Row],[Cash Compensation]]))),IF(CoveredPeriod="","See Question 2",MIN(Table39[[#This Row],[Cash Compensation]],MaxSalary)),0)</f>
        <v>0</v>
      </c>
      <c r="E457" s="30"/>
      <c r="F45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8" spans="1:6" x14ac:dyDescent="0.3">
      <c r="A458" s="2"/>
      <c r="B458" s="30"/>
      <c r="C458" s="112"/>
      <c r="D458" s="111">
        <f>IF(AND(NOT(ISBLANK(Table39[[#This Row],[Employee''s Name]])),NOT(ISBLANK(Table39[[#This Row],[Cash Compensation]]))),IF(CoveredPeriod="","See Question 2",MIN(Table39[[#This Row],[Cash Compensation]],MaxSalary)),0)</f>
        <v>0</v>
      </c>
      <c r="E458" s="30"/>
      <c r="F45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59" spans="1:6" x14ac:dyDescent="0.3">
      <c r="A459" s="2"/>
      <c r="B459" s="30"/>
      <c r="C459" s="112"/>
      <c r="D459" s="111">
        <f>IF(AND(NOT(ISBLANK(Table39[[#This Row],[Employee''s Name]])),NOT(ISBLANK(Table39[[#This Row],[Cash Compensation]]))),IF(CoveredPeriod="","See Question 2",MIN(Table39[[#This Row],[Cash Compensation]],MaxSalary)),0)</f>
        <v>0</v>
      </c>
      <c r="E459" s="30"/>
      <c r="F45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0" spans="1:6" x14ac:dyDescent="0.3">
      <c r="A460" s="2"/>
      <c r="B460" s="30"/>
      <c r="C460" s="112"/>
      <c r="D460" s="111">
        <f>IF(AND(NOT(ISBLANK(Table39[[#This Row],[Employee''s Name]])),NOT(ISBLANK(Table39[[#This Row],[Cash Compensation]]))),IF(CoveredPeriod="","See Question 2",MIN(Table39[[#This Row],[Cash Compensation]],MaxSalary)),0)</f>
        <v>0</v>
      </c>
      <c r="E460" s="30"/>
      <c r="F46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1" spans="1:6" x14ac:dyDescent="0.3">
      <c r="A461" s="2"/>
      <c r="B461" s="30"/>
      <c r="C461" s="112"/>
      <c r="D461" s="111">
        <f>IF(AND(NOT(ISBLANK(Table39[[#This Row],[Employee''s Name]])),NOT(ISBLANK(Table39[[#This Row],[Cash Compensation]]))),IF(CoveredPeriod="","See Question 2",MIN(Table39[[#This Row],[Cash Compensation]],MaxSalary)),0)</f>
        <v>0</v>
      </c>
      <c r="E461" s="30"/>
      <c r="F46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2" spans="1:6" x14ac:dyDescent="0.3">
      <c r="A462" s="2"/>
      <c r="B462" s="30"/>
      <c r="C462" s="112"/>
      <c r="D462" s="111">
        <f>IF(AND(NOT(ISBLANK(Table39[[#This Row],[Employee''s Name]])),NOT(ISBLANK(Table39[[#This Row],[Cash Compensation]]))),IF(CoveredPeriod="","See Question 2",MIN(Table39[[#This Row],[Cash Compensation]],MaxSalary)),0)</f>
        <v>0</v>
      </c>
      <c r="E462" s="30"/>
      <c r="F46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3" spans="1:6" x14ac:dyDescent="0.3">
      <c r="A463" s="2"/>
      <c r="B463" s="30"/>
      <c r="C463" s="112"/>
      <c r="D463" s="111">
        <f>IF(AND(NOT(ISBLANK(Table39[[#This Row],[Employee''s Name]])),NOT(ISBLANK(Table39[[#This Row],[Cash Compensation]]))),IF(CoveredPeriod="","See Question 2",MIN(Table39[[#This Row],[Cash Compensation]],MaxSalary)),0)</f>
        <v>0</v>
      </c>
      <c r="E463" s="30"/>
      <c r="F46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4" spans="1:6" x14ac:dyDescent="0.3">
      <c r="A464" s="2"/>
      <c r="B464" s="30"/>
      <c r="C464" s="112"/>
      <c r="D464" s="111">
        <f>IF(AND(NOT(ISBLANK(Table39[[#This Row],[Employee''s Name]])),NOT(ISBLANK(Table39[[#This Row],[Cash Compensation]]))),IF(CoveredPeriod="","See Question 2",MIN(Table39[[#This Row],[Cash Compensation]],MaxSalary)),0)</f>
        <v>0</v>
      </c>
      <c r="E464" s="30"/>
      <c r="F46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5" spans="1:6" x14ac:dyDescent="0.3">
      <c r="A465" s="2"/>
      <c r="B465" s="30"/>
      <c r="C465" s="112"/>
      <c r="D465" s="111">
        <f>IF(AND(NOT(ISBLANK(Table39[[#This Row],[Employee''s Name]])),NOT(ISBLANK(Table39[[#This Row],[Cash Compensation]]))),IF(CoveredPeriod="","See Question 2",MIN(Table39[[#This Row],[Cash Compensation]],MaxSalary)),0)</f>
        <v>0</v>
      </c>
      <c r="E465" s="30"/>
      <c r="F46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6" spans="1:6" x14ac:dyDescent="0.3">
      <c r="A466" s="2"/>
      <c r="B466" s="30"/>
      <c r="C466" s="112"/>
      <c r="D466" s="111">
        <f>IF(AND(NOT(ISBLANK(Table39[[#This Row],[Employee''s Name]])),NOT(ISBLANK(Table39[[#This Row],[Cash Compensation]]))),IF(CoveredPeriod="","See Question 2",MIN(Table39[[#This Row],[Cash Compensation]],MaxSalary)),0)</f>
        <v>0</v>
      </c>
      <c r="E466" s="30"/>
      <c r="F46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7" spans="1:6" x14ac:dyDescent="0.3">
      <c r="A467" s="2"/>
      <c r="B467" s="30"/>
      <c r="C467" s="112"/>
      <c r="D467" s="111">
        <f>IF(AND(NOT(ISBLANK(Table39[[#This Row],[Employee''s Name]])),NOT(ISBLANK(Table39[[#This Row],[Cash Compensation]]))),IF(CoveredPeriod="","See Question 2",MIN(Table39[[#This Row],[Cash Compensation]],MaxSalary)),0)</f>
        <v>0</v>
      </c>
      <c r="E467" s="30"/>
      <c r="F46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8" spans="1:6" x14ac:dyDescent="0.3">
      <c r="A468" s="2"/>
      <c r="B468" s="30"/>
      <c r="C468" s="112"/>
      <c r="D468" s="111">
        <f>IF(AND(NOT(ISBLANK(Table39[[#This Row],[Employee''s Name]])),NOT(ISBLANK(Table39[[#This Row],[Cash Compensation]]))),IF(CoveredPeriod="","See Question 2",MIN(Table39[[#This Row],[Cash Compensation]],MaxSalary)),0)</f>
        <v>0</v>
      </c>
      <c r="E468" s="30"/>
      <c r="F46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69" spans="1:6" x14ac:dyDescent="0.3">
      <c r="A469" s="2"/>
      <c r="B469" s="30"/>
      <c r="C469" s="112"/>
      <c r="D469" s="111">
        <f>IF(AND(NOT(ISBLANK(Table39[[#This Row],[Employee''s Name]])),NOT(ISBLANK(Table39[[#This Row],[Cash Compensation]]))),IF(CoveredPeriod="","See Question 2",MIN(Table39[[#This Row],[Cash Compensation]],MaxSalary)),0)</f>
        <v>0</v>
      </c>
      <c r="E469" s="30"/>
      <c r="F46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0" spans="1:6" x14ac:dyDescent="0.3">
      <c r="A470" s="2"/>
      <c r="B470" s="30"/>
      <c r="C470" s="112"/>
      <c r="D470" s="111">
        <f>IF(AND(NOT(ISBLANK(Table39[[#This Row],[Employee''s Name]])),NOT(ISBLANK(Table39[[#This Row],[Cash Compensation]]))),IF(CoveredPeriod="","See Question 2",MIN(Table39[[#This Row],[Cash Compensation]],MaxSalary)),0)</f>
        <v>0</v>
      </c>
      <c r="E470" s="30"/>
      <c r="F47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1" spans="1:6" x14ac:dyDescent="0.3">
      <c r="A471" s="2"/>
      <c r="B471" s="30"/>
      <c r="C471" s="112"/>
      <c r="D471" s="111">
        <f>IF(AND(NOT(ISBLANK(Table39[[#This Row],[Employee''s Name]])),NOT(ISBLANK(Table39[[#This Row],[Cash Compensation]]))),IF(CoveredPeriod="","See Question 2",MIN(Table39[[#This Row],[Cash Compensation]],MaxSalary)),0)</f>
        <v>0</v>
      </c>
      <c r="E471" s="30"/>
      <c r="F47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2" spans="1:6" x14ac:dyDescent="0.3">
      <c r="A472" s="2"/>
      <c r="B472" s="30"/>
      <c r="C472" s="112"/>
      <c r="D472" s="111">
        <f>IF(AND(NOT(ISBLANK(Table39[[#This Row],[Employee''s Name]])),NOT(ISBLANK(Table39[[#This Row],[Cash Compensation]]))),IF(CoveredPeriod="","See Question 2",MIN(Table39[[#This Row],[Cash Compensation]],MaxSalary)),0)</f>
        <v>0</v>
      </c>
      <c r="E472" s="30"/>
      <c r="F47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3" spans="1:6" x14ac:dyDescent="0.3">
      <c r="A473" s="2"/>
      <c r="B473" s="30"/>
      <c r="C473" s="112"/>
      <c r="D473" s="111">
        <f>IF(AND(NOT(ISBLANK(Table39[[#This Row],[Employee''s Name]])),NOT(ISBLANK(Table39[[#This Row],[Cash Compensation]]))),IF(CoveredPeriod="","See Question 2",MIN(Table39[[#This Row],[Cash Compensation]],MaxSalary)),0)</f>
        <v>0</v>
      </c>
      <c r="E473" s="30"/>
      <c r="F47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4" spans="1:6" x14ac:dyDescent="0.3">
      <c r="A474" s="2"/>
      <c r="B474" s="30"/>
      <c r="C474" s="112"/>
      <c r="D474" s="111">
        <f>IF(AND(NOT(ISBLANK(Table39[[#This Row],[Employee''s Name]])),NOT(ISBLANK(Table39[[#This Row],[Cash Compensation]]))),IF(CoveredPeriod="","See Question 2",MIN(Table39[[#This Row],[Cash Compensation]],MaxSalary)),0)</f>
        <v>0</v>
      </c>
      <c r="E474" s="30"/>
      <c r="F47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5" spans="1:6" x14ac:dyDescent="0.3">
      <c r="A475" s="2"/>
      <c r="B475" s="30"/>
      <c r="C475" s="112"/>
      <c r="D475" s="111">
        <f>IF(AND(NOT(ISBLANK(Table39[[#This Row],[Employee''s Name]])),NOT(ISBLANK(Table39[[#This Row],[Cash Compensation]]))),IF(CoveredPeriod="","See Question 2",MIN(Table39[[#This Row],[Cash Compensation]],MaxSalary)),0)</f>
        <v>0</v>
      </c>
      <c r="E475" s="30"/>
      <c r="F47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6" spans="1:6" x14ac:dyDescent="0.3">
      <c r="A476" s="2"/>
      <c r="B476" s="30"/>
      <c r="C476" s="112"/>
      <c r="D476" s="111">
        <f>IF(AND(NOT(ISBLANK(Table39[[#This Row],[Employee''s Name]])),NOT(ISBLANK(Table39[[#This Row],[Cash Compensation]]))),IF(CoveredPeriod="","See Question 2",MIN(Table39[[#This Row],[Cash Compensation]],MaxSalary)),0)</f>
        <v>0</v>
      </c>
      <c r="E476" s="30"/>
      <c r="F47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7" spans="1:6" x14ac:dyDescent="0.3">
      <c r="A477" s="2"/>
      <c r="B477" s="30"/>
      <c r="C477" s="112"/>
      <c r="D477" s="111">
        <f>IF(AND(NOT(ISBLANK(Table39[[#This Row],[Employee''s Name]])),NOT(ISBLANK(Table39[[#This Row],[Cash Compensation]]))),IF(CoveredPeriod="","See Question 2",MIN(Table39[[#This Row],[Cash Compensation]],MaxSalary)),0)</f>
        <v>0</v>
      </c>
      <c r="E477" s="30"/>
      <c r="F47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8" spans="1:6" x14ac:dyDescent="0.3">
      <c r="A478" s="2"/>
      <c r="B478" s="30"/>
      <c r="C478" s="112"/>
      <c r="D478" s="111">
        <f>IF(AND(NOT(ISBLANK(Table39[[#This Row],[Employee''s Name]])),NOT(ISBLANK(Table39[[#This Row],[Cash Compensation]]))),IF(CoveredPeriod="","See Question 2",MIN(Table39[[#This Row],[Cash Compensation]],MaxSalary)),0)</f>
        <v>0</v>
      </c>
      <c r="E478" s="30"/>
      <c r="F47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79" spans="1:6" x14ac:dyDescent="0.3">
      <c r="A479" s="2"/>
      <c r="B479" s="30"/>
      <c r="C479" s="112"/>
      <c r="D479" s="111">
        <f>IF(AND(NOT(ISBLANK(Table39[[#This Row],[Employee''s Name]])),NOT(ISBLANK(Table39[[#This Row],[Cash Compensation]]))),IF(CoveredPeriod="","See Question 2",MIN(Table39[[#This Row],[Cash Compensation]],MaxSalary)),0)</f>
        <v>0</v>
      </c>
      <c r="E479" s="30"/>
      <c r="F47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0" spans="1:6" x14ac:dyDescent="0.3">
      <c r="A480" s="2"/>
      <c r="B480" s="30"/>
      <c r="C480" s="112"/>
      <c r="D480" s="111">
        <f>IF(AND(NOT(ISBLANK(Table39[[#This Row],[Employee''s Name]])),NOT(ISBLANK(Table39[[#This Row],[Cash Compensation]]))),IF(CoveredPeriod="","See Question 2",MIN(Table39[[#This Row],[Cash Compensation]],MaxSalary)),0)</f>
        <v>0</v>
      </c>
      <c r="E480" s="30"/>
      <c r="F48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1" spans="1:6" x14ac:dyDescent="0.3">
      <c r="A481" s="2"/>
      <c r="B481" s="30"/>
      <c r="C481" s="112"/>
      <c r="D481" s="111">
        <f>IF(AND(NOT(ISBLANK(Table39[[#This Row],[Employee''s Name]])),NOT(ISBLANK(Table39[[#This Row],[Cash Compensation]]))),IF(CoveredPeriod="","See Question 2",MIN(Table39[[#This Row],[Cash Compensation]],MaxSalary)),0)</f>
        <v>0</v>
      </c>
      <c r="E481" s="30"/>
      <c r="F48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2" spans="1:6" x14ac:dyDescent="0.3">
      <c r="A482" s="2"/>
      <c r="B482" s="30"/>
      <c r="C482" s="112"/>
      <c r="D482" s="111">
        <f>IF(AND(NOT(ISBLANK(Table39[[#This Row],[Employee''s Name]])),NOT(ISBLANK(Table39[[#This Row],[Cash Compensation]]))),IF(CoveredPeriod="","See Question 2",MIN(Table39[[#This Row],[Cash Compensation]],MaxSalary)),0)</f>
        <v>0</v>
      </c>
      <c r="E482" s="30"/>
      <c r="F48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3" spans="1:6" x14ac:dyDescent="0.3">
      <c r="A483" s="2"/>
      <c r="B483" s="30"/>
      <c r="C483" s="112"/>
      <c r="D483" s="111">
        <f>IF(AND(NOT(ISBLANK(Table39[[#This Row],[Employee''s Name]])),NOT(ISBLANK(Table39[[#This Row],[Cash Compensation]]))),IF(CoveredPeriod="","See Question 2",MIN(Table39[[#This Row],[Cash Compensation]],MaxSalary)),0)</f>
        <v>0</v>
      </c>
      <c r="E483" s="30"/>
      <c r="F48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4" spans="1:6" x14ac:dyDescent="0.3">
      <c r="A484" s="2"/>
      <c r="B484" s="30"/>
      <c r="C484" s="112"/>
      <c r="D484" s="111">
        <f>IF(AND(NOT(ISBLANK(Table39[[#This Row],[Employee''s Name]])),NOT(ISBLANK(Table39[[#This Row],[Cash Compensation]]))),IF(CoveredPeriod="","See Question 2",MIN(Table39[[#This Row],[Cash Compensation]],MaxSalary)),0)</f>
        <v>0</v>
      </c>
      <c r="E484" s="30"/>
      <c r="F48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5" spans="1:6" x14ac:dyDescent="0.3">
      <c r="A485" s="2"/>
      <c r="B485" s="30"/>
      <c r="C485" s="112"/>
      <c r="D485" s="111">
        <f>IF(AND(NOT(ISBLANK(Table39[[#This Row],[Employee''s Name]])),NOT(ISBLANK(Table39[[#This Row],[Cash Compensation]]))),IF(CoveredPeriod="","See Question 2",MIN(Table39[[#This Row],[Cash Compensation]],MaxSalary)),0)</f>
        <v>0</v>
      </c>
      <c r="E485" s="30"/>
      <c r="F48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6" spans="1:6" x14ac:dyDescent="0.3">
      <c r="A486" s="2"/>
      <c r="B486" s="30"/>
      <c r="C486" s="112"/>
      <c r="D486" s="111">
        <f>IF(AND(NOT(ISBLANK(Table39[[#This Row],[Employee''s Name]])),NOT(ISBLANK(Table39[[#This Row],[Cash Compensation]]))),IF(CoveredPeriod="","See Question 2",MIN(Table39[[#This Row],[Cash Compensation]],MaxSalary)),0)</f>
        <v>0</v>
      </c>
      <c r="E486" s="30"/>
      <c r="F48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7" spans="1:6" x14ac:dyDescent="0.3">
      <c r="A487" s="2"/>
      <c r="B487" s="30"/>
      <c r="C487" s="112"/>
      <c r="D487" s="111">
        <f>IF(AND(NOT(ISBLANK(Table39[[#This Row],[Employee''s Name]])),NOT(ISBLANK(Table39[[#This Row],[Cash Compensation]]))),IF(CoveredPeriod="","See Question 2",MIN(Table39[[#This Row],[Cash Compensation]],MaxSalary)),0)</f>
        <v>0</v>
      </c>
      <c r="E487" s="30"/>
      <c r="F48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8" spans="1:6" x14ac:dyDescent="0.3">
      <c r="A488" s="2"/>
      <c r="B488" s="30"/>
      <c r="C488" s="112"/>
      <c r="D488" s="111">
        <f>IF(AND(NOT(ISBLANK(Table39[[#This Row],[Employee''s Name]])),NOT(ISBLANK(Table39[[#This Row],[Cash Compensation]]))),IF(CoveredPeriod="","See Question 2",MIN(Table39[[#This Row],[Cash Compensation]],MaxSalary)),0)</f>
        <v>0</v>
      </c>
      <c r="E488" s="30"/>
      <c r="F48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89" spans="1:6" x14ac:dyDescent="0.3">
      <c r="A489" s="2"/>
      <c r="B489" s="30"/>
      <c r="C489" s="112"/>
      <c r="D489" s="111">
        <f>IF(AND(NOT(ISBLANK(Table39[[#This Row],[Employee''s Name]])),NOT(ISBLANK(Table39[[#This Row],[Cash Compensation]]))),IF(CoveredPeriod="","See Question 2",MIN(Table39[[#This Row],[Cash Compensation]],MaxSalary)),0)</f>
        <v>0</v>
      </c>
      <c r="E489" s="30"/>
      <c r="F48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0" spans="1:6" x14ac:dyDescent="0.3">
      <c r="A490" s="2"/>
      <c r="B490" s="30"/>
      <c r="C490" s="112"/>
      <c r="D490" s="111">
        <f>IF(AND(NOT(ISBLANK(Table39[[#This Row],[Employee''s Name]])),NOT(ISBLANK(Table39[[#This Row],[Cash Compensation]]))),IF(CoveredPeriod="","See Question 2",MIN(Table39[[#This Row],[Cash Compensation]],MaxSalary)),0)</f>
        <v>0</v>
      </c>
      <c r="E490" s="30"/>
      <c r="F49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1" spans="1:6" x14ac:dyDescent="0.3">
      <c r="A491" s="2"/>
      <c r="B491" s="30"/>
      <c r="C491" s="112"/>
      <c r="D491" s="111">
        <f>IF(AND(NOT(ISBLANK(Table39[[#This Row],[Employee''s Name]])),NOT(ISBLANK(Table39[[#This Row],[Cash Compensation]]))),IF(CoveredPeriod="","See Question 2",MIN(Table39[[#This Row],[Cash Compensation]],MaxSalary)),0)</f>
        <v>0</v>
      </c>
      <c r="E491" s="30"/>
      <c r="F49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2" spans="1:6" x14ac:dyDescent="0.3">
      <c r="A492" s="2"/>
      <c r="B492" s="30"/>
      <c r="C492" s="112"/>
      <c r="D492" s="111">
        <f>IF(AND(NOT(ISBLANK(Table39[[#This Row],[Employee''s Name]])),NOT(ISBLANK(Table39[[#This Row],[Cash Compensation]]))),IF(CoveredPeriod="","See Question 2",MIN(Table39[[#This Row],[Cash Compensation]],MaxSalary)),0)</f>
        <v>0</v>
      </c>
      <c r="E492" s="30"/>
      <c r="F49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3" spans="1:6" x14ac:dyDescent="0.3">
      <c r="A493" s="2"/>
      <c r="B493" s="30"/>
      <c r="C493" s="112"/>
      <c r="D493" s="111">
        <f>IF(AND(NOT(ISBLANK(Table39[[#This Row],[Employee''s Name]])),NOT(ISBLANK(Table39[[#This Row],[Cash Compensation]]))),IF(CoveredPeriod="","See Question 2",MIN(Table39[[#This Row],[Cash Compensation]],MaxSalary)),0)</f>
        <v>0</v>
      </c>
      <c r="E493" s="30"/>
      <c r="F49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4" spans="1:6" x14ac:dyDescent="0.3">
      <c r="A494" s="2"/>
      <c r="B494" s="2"/>
      <c r="C494" s="89"/>
      <c r="D494" s="90">
        <f>IF(AND(NOT(ISBLANK(Table39[[#This Row],[Employee''s Name]])),NOT(ISBLANK(Table39[[#This Row],[Cash Compensation]]))),IF(CoveredPeriod="","See Question 2",MIN(Table39[[#This Row],[Cash Compensation]],MaxSalary)),0)</f>
        <v>0</v>
      </c>
      <c r="E494" s="2"/>
      <c r="F49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5" spans="1:6" x14ac:dyDescent="0.3">
      <c r="A495" s="2"/>
      <c r="B495" s="2"/>
      <c r="C495" s="89"/>
      <c r="D495" s="90">
        <f>IF(AND(NOT(ISBLANK(Table39[[#This Row],[Employee''s Name]])),NOT(ISBLANK(Table39[[#This Row],[Cash Compensation]]))),IF(CoveredPeriod="","See Question 2",MIN(Table39[[#This Row],[Cash Compensation]],MaxSalary)),0)</f>
        <v>0</v>
      </c>
      <c r="E495" s="2"/>
      <c r="F49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6" spans="1:6" x14ac:dyDescent="0.3">
      <c r="A496" s="2"/>
      <c r="B496" s="2"/>
      <c r="C496" s="89"/>
      <c r="D496" s="90">
        <f>IF(AND(NOT(ISBLANK(Table39[[#This Row],[Employee''s Name]])),NOT(ISBLANK(Table39[[#This Row],[Cash Compensation]]))),IF(CoveredPeriod="","See Question 2",MIN(Table39[[#This Row],[Cash Compensation]],MaxSalary)),0)</f>
        <v>0</v>
      </c>
      <c r="E496" s="2"/>
      <c r="F496"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7" spans="1:6" x14ac:dyDescent="0.3">
      <c r="A497" s="2"/>
      <c r="B497" s="2"/>
      <c r="C497" s="89"/>
      <c r="D497" s="90">
        <f>IF(AND(NOT(ISBLANK(Table39[[#This Row],[Employee''s Name]])),NOT(ISBLANK(Table39[[#This Row],[Cash Compensation]]))),IF(CoveredPeriod="","See Question 2",MIN(Table39[[#This Row],[Cash Compensation]],MaxSalary)),0)</f>
        <v>0</v>
      </c>
      <c r="E497" s="2"/>
      <c r="F497"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8" spans="1:6" x14ac:dyDescent="0.3">
      <c r="A498" s="2"/>
      <c r="B498" s="2"/>
      <c r="C498" s="89"/>
      <c r="D498" s="90">
        <f>IF(AND(NOT(ISBLANK(Table39[[#This Row],[Employee''s Name]])),NOT(ISBLANK(Table39[[#This Row],[Cash Compensation]]))),IF(CoveredPeriod="","See Question 2",MIN(Table39[[#This Row],[Cash Compensation]],MaxSalary)),0)</f>
        <v>0</v>
      </c>
      <c r="E498" s="2"/>
      <c r="F498"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499" spans="1:6" x14ac:dyDescent="0.3">
      <c r="A499" s="2"/>
      <c r="B499" s="2"/>
      <c r="C499" s="89"/>
      <c r="D499" s="90">
        <f>IF(AND(NOT(ISBLANK(Table39[[#This Row],[Employee''s Name]])),NOT(ISBLANK(Table39[[#This Row],[Cash Compensation]]))),IF(CoveredPeriod="","See Question 2",MIN(Table39[[#This Row],[Cash Compensation]],MaxSalary)),0)</f>
        <v>0</v>
      </c>
      <c r="E499" s="2"/>
      <c r="F499"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00" spans="1:6" x14ac:dyDescent="0.3">
      <c r="A500" s="2"/>
      <c r="B500" s="2"/>
      <c r="C500" s="89"/>
      <c r="D500" s="90">
        <f>IF(AND(NOT(ISBLANK(Table39[[#This Row],[Employee''s Name]])),NOT(ISBLANK(Table39[[#This Row],[Cash Compensation]]))),IF(CoveredPeriod="","See Question 2",MIN(Table39[[#This Row],[Cash Compensation]],MaxSalary)),0)</f>
        <v>0</v>
      </c>
      <c r="E500" s="2"/>
      <c r="F500"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01" spans="1:6" x14ac:dyDescent="0.3">
      <c r="A501" s="2"/>
      <c r="B501" s="2"/>
      <c r="C501" s="89"/>
      <c r="D501" s="90">
        <f>IF(AND(NOT(ISBLANK(Table39[[#This Row],[Employee''s Name]])),NOT(ISBLANK(Table39[[#This Row],[Cash Compensation]]))),IF(CoveredPeriod="","See Question 2",MIN(Table39[[#This Row],[Cash Compensation]],MaxSalary)),0)</f>
        <v>0</v>
      </c>
      <c r="E501" s="2"/>
      <c r="F501"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02" spans="1:6" x14ac:dyDescent="0.3">
      <c r="A502" s="2"/>
      <c r="B502" s="2"/>
      <c r="C502" s="89"/>
      <c r="D502" s="90">
        <f>IF(AND(NOT(ISBLANK(Table39[[#This Row],[Employee''s Name]])),NOT(ISBLANK(Table39[[#This Row],[Cash Compensation]]))),IF(CoveredPeriod="","See Question 2",MIN(Table39[[#This Row],[Cash Compensation]],MaxSalary)),0)</f>
        <v>0</v>
      </c>
      <c r="E502" s="2"/>
      <c r="F502"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03" spans="1:6" x14ac:dyDescent="0.3">
      <c r="A503" s="2"/>
      <c r="B503" s="2"/>
      <c r="C503" s="89"/>
      <c r="D503" s="90">
        <f>IF(AND(NOT(ISBLANK(Table39[[#This Row],[Employee''s Name]])),NOT(ISBLANK(Table39[[#This Row],[Cash Compensation]]))),IF(CoveredPeriod="","See Question 2",MIN(Table39[[#This Row],[Cash Compensation]],MaxSalary)),0)</f>
        <v>0</v>
      </c>
      <c r="E503" s="2"/>
      <c r="F503"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04" spans="1:6" x14ac:dyDescent="0.3">
      <c r="A504" s="2"/>
      <c r="B504" s="2"/>
      <c r="C504" s="89"/>
      <c r="D504" s="90">
        <f>IF(AND(NOT(ISBLANK(Table39[[#This Row],[Employee''s Name]])),NOT(ISBLANK(Table39[[#This Row],[Cash Compensation]]))),IF(CoveredPeriod="","See Question 2",MIN(Table39[[#This Row],[Cash Compensation]],MaxSalary)),0)</f>
        <v>0</v>
      </c>
      <c r="E504" s="2"/>
      <c r="F504"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05" spans="1:6" ht="15" thickBot="1" x14ac:dyDescent="0.35">
      <c r="A505" s="2"/>
      <c r="B505" s="2"/>
      <c r="C505" s="89"/>
      <c r="D505" s="90">
        <f>IF(AND(NOT(ISBLANK(Table39[[#This Row],[Employee''s Name]])),NOT(ISBLANK(Table39[[#This Row],[Cash Compensation]]))),IF(CoveredPeriod="","See Question 2",MIN(Table39[[#This Row],[Cash Compensation]],MaxSalary)),0)</f>
        <v>0</v>
      </c>
      <c r="E505" s="2"/>
      <c r="F505" s="3">
        <f>IFERROR(IF(Table39[[#This Row],[Average Hours
Paid/Week]]&lt;&gt;"",IF(FTECalc="Standard",MIN(ROUND(Table39[[#This Row],[Average Hours
Paid/Week]]/40,1),1),IF(FTECalc="Simplified",IF(Table39[[#This Row],[Average Hours
Paid/Week]]="FT",1,IF(Table39[[#This Row],[Average Hours
Paid/Week]]="PT",0.5,IF(Table39[[#This Row],[Average Hours
Paid/Week]]&lt;40,0.5,IF(AND(ISNUMBER(Table39[[#This Row],[Average Hours
Paid/Week]]),Table39[[#This Row],[Average Hours
Paid/Week]]&gt;=40),1,"N/A")))),"See Question 3")),0),"N/A")</f>
        <v>0</v>
      </c>
    </row>
    <row r="506" spans="1:6" ht="15" thickBot="1" x14ac:dyDescent="0.35">
      <c r="A506" s="6" t="s">
        <v>9</v>
      </c>
      <c r="D506" s="222">
        <f>SUM(Table39[Adjusted Cash Compensation ($100,000 Limit)])</f>
        <v>0</v>
      </c>
      <c r="F506" s="35">
        <f>SUM(Table39[Average FTE])</f>
        <v>0</v>
      </c>
    </row>
    <row r="507" spans="1:6" x14ac:dyDescent="0.3">
      <c r="A507" s="6"/>
      <c r="C507" s="12"/>
      <c r="E507" s="12"/>
    </row>
  </sheetData>
  <sheetProtection sheet="1" selectLockedCells="1"/>
  <mergeCells count="3">
    <mergeCell ref="A1:F1"/>
    <mergeCell ref="A2:F2"/>
    <mergeCell ref="C4:D4"/>
  </mergeCells>
  <dataValidations count="1">
    <dataValidation type="whole" operator="lessThanOrEqual" allowBlank="1" showInputMessage="1" showErrorMessage="1" errorTitle="Exceeds Max Value" error="Only compensation less than $100,000 annually is eligible for forgiveness. The maximum eligible amount is $15,385." sqref="D506" xr:uid="{00000000-0002-0000-0400-000000000000}">
      <formula1>15385</formula1>
    </dataValidation>
  </dataValidations>
  <hyperlinks>
    <hyperlink ref="C4" location="'Table 2 Instructions'!A1" display="(Instructions)" xr:uid="{00000000-0004-0000-0400-000000000000}"/>
    <hyperlink ref="A2:F2" location="'Schedule A Worksheet'!A38" display="(Back to Schedule A Worksheet)" xr:uid="{00000000-0004-0000-0400-000001000000}"/>
    <hyperlink ref="C4:D4" location="Table2Instructions" display="(Click Here for Instructions)" xr:uid="{B6F4D5EA-AFBB-4DB2-A5F3-FC1DC0D6854C}"/>
  </hyperlinks>
  <pageMargins left="0.7" right="0.7" top="0.75" bottom="0.75" header="0.3" footer="0.3"/>
  <pageSetup orientation="portrait" r:id="rId1"/>
  <headerFooter>
    <oddFooter>&amp;L&amp;1#&amp;"Calibri"&amp;10&amp;K008000Internal Use</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DE69-31F9-4121-B6D6-5B999B073997}">
  <dimension ref="A1:E24"/>
  <sheetViews>
    <sheetView workbookViewId="0">
      <selection activeCell="E2" sqref="E2"/>
    </sheetView>
  </sheetViews>
  <sheetFormatPr defaultRowHeight="14.4" x14ac:dyDescent="0.3"/>
  <cols>
    <col min="1" max="1" width="10.5546875" customWidth="1"/>
    <col min="3" max="3" width="11.5546875" customWidth="1"/>
  </cols>
  <sheetData>
    <row r="1" spans="1:5" x14ac:dyDescent="0.3">
      <c r="A1" t="s">
        <v>58</v>
      </c>
      <c r="C1" t="s">
        <v>57</v>
      </c>
      <c r="E1" t="str">
        <f>IF(CoveredPeriod="8 Weeks","Eight",IF(CoveredPeriod="24 Weeks","TwentyFour",""))</f>
        <v/>
      </c>
    </row>
    <row r="2" spans="1:5" x14ac:dyDescent="0.3">
      <c r="A2">
        <v>1</v>
      </c>
      <c r="C2">
        <v>1</v>
      </c>
    </row>
    <row r="3" spans="1:5" x14ac:dyDescent="0.3">
      <c r="A3">
        <v>2</v>
      </c>
      <c r="C3">
        <v>2</v>
      </c>
    </row>
    <row r="4" spans="1:5" x14ac:dyDescent="0.3">
      <c r="A4">
        <v>3</v>
      </c>
      <c r="C4">
        <v>3</v>
      </c>
    </row>
    <row r="5" spans="1:5" x14ac:dyDescent="0.3">
      <c r="A5">
        <v>4</v>
      </c>
      <c r="C5">
        <v>4</v>
      </c>
    </row>
    <row r="6" spans="1:5" x14ac:dyDescent="0.3">
      <c r="A6">
        <v>5</v>
      </c>
      <c r="C6">
        <v>5</v>
      </c>
    </row>
    <row r="7" spans="1:5" x14ac:dyDescent="0.3">
      <c r="A7">
        <v>6</v>
      </c>
      <c r="C7">
        <v>6</v>
      </c>
    </row>
    <row r="8" spans="1:5" x14ac:dyDescent="0.3">
      <c r="A8">
        <v>7</v>
      </c>
      <c r="C8">
        <v>7</v>
      </c>
    </row>
    <row r="9" spans="1:5" x14ac:dyDescent="0.3">
      <c r="C9">
        <v>8</v>
      </c>
    </row>
    <row r="10" spans="1:5" x14ac:dyDescent="0.3">
      <c r="C10">
        <v>9</v>
      </c>
    </row>
    <row r="11" spans="1:5" x14ac:dyDescent="0.3">
      <c r="C11">
        <v>10</v>
      </c>
    </row>
    <row r="12" spans="1:5" x14ac:dyDescent="0.3">
      <c r="C12">
        <v>11</v>
      </c>
    </row>
    <row r="13" spans="1:5" x14ac:dyDescent="0.3">
      <c r="C13">
        <v>12</v>
      </c>
    </row>
    <row r="14" spans="1:5" x14ac:dyDescent="0.3">
      <c r="C14">
        <v>13</v>
      </c>
    </row>
    <row r="15" spans="1:5" x14ac:dyDescent="0.3">
      <c r="C15">
        <v>14</v>
      </c>
    </row>
    <row r="16" spans="1:5" x14ac:dyDescent="0.3">
      <c r="C16">
        <v>15</v>
      </c>
    </row>
    <row r="17" spans="3:3" x14ac:dyDescent="0.3">
      <c r="C17">
        <v>16</v>
      </c>
    </row>
    <row r="18" spans="3:3" x14ac:dyDescent="0.3">
      <c r="C18">
        <v>17</v>
      </c>
    </row>
    <row r="19" spans="3:3" x14ac:dyDescent="0.3">
      <c r="C19">
        <v>18</v>
      </c>
    </row>
    <row r="20" spans="3:3" x14ac:dyDescent="0.3">
      <c r="C20">
        <v>19</v>
      </c>
    </row>
    <row r="21" spans="3:3" x14ac:dyDescent="0.3">
      <c r="C21">
        <v>20</v>
      </c>
    </row>
    <row r="22" spans="3:3" x14ac:dyDescent="0.3">
      <c r="C22">
        <v>21</v>
      </c>
    </row>
    <row r="23" spans="3:3" x14ac:dyDescent="0.3">
      <c r="C23">
        <v>22</v>
      </c>
    </row>
    <row r="24" spans="3:3" x14ac:dyDescent="0.3">
      <c r="C24">
        <v>23</v>
      </c>
    </row>
  </sheetData>
  <sheetProtection sheet="1" objects="1" scenarios="1" selectLockedCells="1" selectUnlockedCells="1"/>
  <pageMargins left="0.7" right="0.7" top="0.75" bottom="0.75" header="0.3" footer="0.3"/>
  <pageSetup orientation="portrait" horizontalDpi="90" verticalDpi="90" r:id="rId1"/>
  <headerFooter>
    <oddFooter>&amp;L&amp;1#&amp;"Calibri"&amp;10&amp;K008000Internal Use</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Worksheet Overview</vt:lpstr>
      <vt:lpstr>Schedule A Worksheet</vt:lpstr>
      <vt:lpstr>Output</vt:lpstr>
      <vt:lpstr>Instructions</vt:lpstr>
      <vt:lpstr>Table 1 Extended</vt:lpstr>
      <vt:lpstr>Table 2 Extended</vt:lpstr>
      <vt:lpstr>Sheet1</vt:lpstr>
      <vt:lpstr>BeforeJun5</vt:lpstr>
      <vt:lpstr>CoveredPeriod</vt:lpstr>
      <vt:lpstr>FTECalc</vt:lpstr>
      <vt:lpstr>MaxSalary</vt:lpstr>
      <vt:lpstr>Reduction</vt:lpstr>
      <vt:lpstr>SalaryInstructions</vt:lpstr>
      <vt:lpstr>Table1Instructions</vt:lpstr>
      <vt:lpstr>Table2Instructions</vt:lpstr>
      <vt:lpstr>Table3Instructions</vt:lpstr>
      <vt:lpstr>Table4Instructions</vt:lpstr>
      <vt:lpstr>Weeks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Treen</dc:creator>
  <cp:lastModifiedBy>Josh Treen</cp:lastModifiedBy>
  <dcterms:created xsi:type="dcterms:W3CDTF">2020-07-13T00:31:10Z</dcterms:created>
  <dcterms:modified xsi:type="dcterms:W3CDTF">2021-03-30T19:48:43Z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40dd8de-ade1-4a71-9328-0823b39faa13_Enabled">
    <vt:lpwstr>true</vt:lpwstr>
  </property>
  <property fmtid="{D5CDD505-2E9C-101B-9397-08002B2CF9AE}" pid="3" name="MSIP_Label_c40dd8de-ade1-4a71-9328-0823b39faa13_SetDate">
    <vt:lpwstr>2021-03-30T19:48:43Z</vt:lpwstr>
  </property>
  <property fmtid="{D5CDD505-2E9C-101B-9397-08002B2CF9AE}" pid="4" name="MSIP_Label_c40dd8de-ade1-4a71-9328-0823b39faa13_Method">
    <vt:lpwstr>Standard</vt:lpwstr>
  </property>
  <property fmtid="{D5CDD505-2E9C-101B-9397-08002B2CF9AE}" pid="5" name="MSIP_Label_c40dd8de-ade1-4a71-9328-0823b39faa13_Name">
    <vt:lpwstr>c40dd8de-ade1-4a71-9328-0823b39faa13</vt:lpwstr>
  </property>
  <property fmtid="{D5CDD505-2E9C-101B-9397-08002B2CF9AE}" pid="6" name="MSIP_Label_c40dd8de-ade1-4a71-9328-0823b39faa13_SiteId">
    <vt:lpwstr>5106ea48-5455-4f16-9fdc-caa5bfaf19dd</vt:lpwstr>
  </property>
  <property fmtid="{D5CDD505-2E9C-101B-9397-08002B2CF9AE}" pid="7" name="MSIP_Label_c40dd8de-ade1-4a71-9328-0823b39faa13_ActionId">
    <vt:lpwstr>f728bb03-7434-4d0a-af0e-ac647ccc1be6</vt:lpwstr>
  </property>
  <property fmtid="{D5CDD505-2E9C-101B-9397-08002B2CF9AE}" pid="8" name="MSIP_Label_c40dd8de-ade1-4a71-9328-0823b39faa13_ContentBits">
    <vt:lpwstr>2</vt:lpwstr>
  </property>
</Properties>
</file>